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/>
  <mc:AlternateContent xmlns:mc="http://schemas.openxmlformats.org/markup-compatibility/2006">
    <mc:Choice Requires="x15">
      <x15ac:absPath xmlns:x15ac="http://schemas.microsoft.com/office/spreadsheetml/2010/11/ac" url="https://portal.sviva.gov.il/industry/Documents/אגף אקלים/חבל תקומה/מאמר/"/>
    </mc:Choice>
  </mc:AlternateContent>
  <xr:revisionPtr revIDLastSave="0" documentId="8_{0081DAE1-FD8F-4009-AD93-ADB0D97EA63F}" xr6:coauthVersionLast="47" xr6:coauthVersionMax="47" xr10:uidLastSave="{00000000-0000-0000-0000-000000000000}"/>
  <bookViews>
    <workbookView xWindow="-110" yWindow="-110" windowWidth="19420" windowHeight="10300" firstSheet="1" activeTab="1" xr2:uid="{9B10211A-DCE1-4A20-8CF5-796F8A14EC08}"/>
  </bookViews>
  <sheets>
    <sheet name="נתונים מניתוח אגירה (2)" sheetId="7" state="hidden" r:id="rId1"/>
    <sheet name="טבלת סיכום" sheetId="1" r:id="rId2"/>
    <sheet name="גיליון1" sheetId="9" r:id="rId3"/>
    <sheet name="נתונים מניתוח אגירה" sheetId="4" state="hidden" r:id="rId4"/>
    <sheet name="נתוני פי וי ושטח" sheetId="6" state="hidden" r:id="rId5"/>
    <sheet name="שדרות מול נחל עוז" sheetId="2" state="hidden" r:id="rId6"/>
    <sheet name="Sheet1" sheetId="3" state="hidden" r:id="rId7"/>
    <sheet name="Sheet6" sheetId="8" state="hidden" r:id="rId8"/>
  </sheets>
  <externalReferences>
    <externalReference r:id="rId9"/>
  </externalReferences>
  <definedNames>
    <definedName name="_xlnm._FilterDatabase" localSheetId="6" hidden="1">Sheet1!$A$1:$A$109</definedName>
    <definedName name="_xlnm._FilterDatabase" localSheetId="7" hidden="1">Sheet6!$A$1:$A$57</definedName>
    <definedName name="_xlnm._FilterDatabase" localSheetId="1" hidden="1">'טבלת סיכום'!$A$1:$O$1</definedName>
    <definedName name="_xlnm._FilterDatabase" localSheetId="0" hidden="1">'נתונים מניתוח אגירה (2)'!$B$2:$AS$2</definedName>
    <definedName name="doal_use_list">#REF!</definedName>
    <definedName name="link">'[1]קישורים למפות'!$C$2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0" i="1" l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P2" i="1"/>
  <c r="Q2" i="1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2" i="9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H55" i="7"/>
  <c r="I10" i="7"/>
  <c r="I33" i="7"/>
  <c r="V33" i="7" s="1"/>
  <c r="I18" i="7"/>
  <c r="I23" i="7"/>
  <c r="Q23" i="7" s="1"/>
  <c r="I29" i="7"/>
  <c r="AC29" i="7" s="1"/>
  <c r="I9" i="7"/>
  <c r="I30" i="7"/>
  <c r="I7" i="7"/>
  <c r="AC7" i="7" s="1"/>
  <c r="I5" i="7"/>
  <c r="I6" i="7"/>
  <c r="I48" i="7"/>
  <c r="Y48" i="7" s="1"/>
  <c r="I38" i="7"/>
  <c r="Z38" i="7" s="1"/>
  <c r="I41" i="7"/>
  <c r="I54" i="7"/>
  <c r="Z54" i="7" s="1"/>
  <c r="I51" i="7"/>
  <c r="I50" i="7"/>
  <c r="I49" i="7"/>
  <c r="I22" i="7"/>
  <c r="I14" i="7"/>
  <c r="I36" i="7"/>
  <c r="Y36" i="7"/>
  <c r="I17" i="7"/>
  <c r="Y17" i="7" s="1"/>
  <c r="I11" i="7"/>
  <c r="AC11" i="7" s="1"/>
  <c r="I13" i="7"/>
  <c r="AC13" i="7"/>
  <c r="I25" i="7"/>
  <c r="U25" i="7" s="1"/>
  <c r="I27" i="7"/>
  <c r="I35" i="7"/>
  <c r="AD35" i="7" s="1"/>
  <c r="I28" i="7"/>
  <c r="I32" i="7"/>
  <c r="AC32" i="7" s="1"/>
  <c r="I42" i="7"/>
  <c r="AA42" i="7" s="1"/>
  <c r="I40" i="7"/>
  <c r="O40" i="7" s="1"/>
  <c r="I31" i="7"/>
  <c r="I8" i="7"/>
  <c r="I34" i="7"/>
  <c r="I39" i="7"/>
  <c r="I45" i="7"/>
  <c r="I21" i="7"/>
  <c r="AC21" i="7" s="1"/>
  <c r="I26" i="7"/>
  <c r="I19" i="7"/>
  <c r="I47" i="7"/>
  <c r="I24" i="7"/>
  <c r="AA24" i="7" s="1"/>
  <c r="I20" i="7"/>
  <c r="I37" i="7"/>
  <c r="I12" i="7"/>
  <c r="Y12" i="7" s="1"/>
  <c r="I46" i="7"/>
  <c r="I53" i="7"/>
  <c r="I16" i="7"/>
  <c r="I4" i="7"/>
  <c r="I43" i="7"/>
  <c r="I52" i="7"/>
  <c r="I3" i="7"/>
  <c r="I44" i="7"/>
  <c r="T59" i="4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" i="6"/>
  <c r="E18" i="6"/>
  <c r="G18" i="6" s="1"/>
  <c r="E24" i="6"/>
  <c r="E25" i="6"/>
  <c r="E26" i="6"/>
  <c r="G26" i="6" s="1"/>
  <c r="E40" i="6"/>
  <c r="G40" i="6" s="1"/>
  <c r="E41" i="6"/>
  <c r="G41" i="6" s="1"/>
  <c r="E42" i="6"/>
  <c r="G42" i="6" s="1"/>
  <c r="E48" i="6"/>
  <c r="D7" i="6"/>
  <c r="E7" i="6" s="1"/>
  <c r="G7" i="6" s="1"/>
  <c r="D8" i="6"/>
  <c r="E8" i="6" s="1"/>
  <c r="D9" i="6"/>
  <c r="E9" i="6" s="1"/>
  <c r="D10" i="6"/>
  <c r="E10" i="6" s="1"/>
  <c r="D11" i="6"/>
  <c r="E11" i="6" s="1"/>
  <c r="D12" i="6"/>
  <c r="E12" i="6" s="1"/>
  <c r="D13" i="6"/>
  <c r="E13" i="6" s="1"/>
  <c r="D14" i="6"/>
  <c r="E14" i="6" s="1"/>
  <c r="G14" i="6" s="1"/>
  <c r="D15" i="6"/>
  <c r="E15" i="6" s="1"/>
  <c r="G15" i="6" s="1"/>
  <c r="D16" i="6"/>
  <c r="E16" i="6" s="1"/>
  <c r="G16" i="6" s="1"/>
  <c r="D17" i="6"/>
  <c r="E17" i="6" s="1"/>
  <c r="G17" i="6" s="1"/>
  <c r="D18" i="6"/>
  <c r="D19" i="6"/>
  <c r="E19" i="6" s="1"/>
  <c r="G19" i="6" s="1"/>
  <c r="D20" i="6"/>
  <c r="E20" i="6" s="1"/>
  <c r="D21" i="6"/>
  <c r="E21" i="6" s="1"/>
  <c r="D22" i="6"/>
  <c r="E22" i="6" s="1"/>
  <c r="D23" i="6"/>
  <c r="E23" i="6" s="1"/>
  <c r="D24" i="6"/>
  <c r="D25" i="6"/>
  <c r="D26" i="6"/>
  <c r="D27" i="6"/>
  <c r="E27" i="6" s="1"/>
  <c r="G27" i="6" s="1"/>
  <c r="D28" i="6"/>
  <c r="E28" i="6" s="1"/>
  <c r="G28" i="6" s="1"/>
  <c r="D29" i="6"/>
  <c r="E29" i="6" s="1"/>
  <c r="G29" i="6" s="1"/>
  <c r="D30" i="6"/>
  <c r="E30" i="6" s="1"/>
  <c r="G30" i="6" s="1"/>
  <c r="D31" i="6"/>
  <c r="E31" i="6" s="1"/>
  <c r="G31" i="6" s="1"/>
  <c r="D32" i="6"/>
  <c r="E32" i="6" s="1"/>
  <c r="D33" i="6"/>
  <c r="E33" i="6" s="1"/>
  <c r="D34" i="6"/>
  <c r="E34" i="6" s="1"/>
  <c r="D35" i="6"/>
  <c r="E35" i="6" s="1"/>
  <c r="D36" i="6"/>
  <c r="E36" i="6" s="1"/>
  <c r="D37" i="6"/>
  <c r="E37" i="6" s="1"/>
  <c r="D38" i="6"/>
  <c r="E38" i="6" s="1"/>
  <c r="G38" i="6" s="1"/>
  <c r="D39" i="6"/>
  <c r="E39" i="6" s="1"/>
  <c r="G39" i="6" s="1"/>
  <c r="D40" i="6"/>
  <c r="D41" i="6"/>
  <c r="D42" i="6"/>
  <c r="D43" i="6"/>
  <c r="E43" i="6" s="1"/>
  <c r="G43" i="6" s="1"/>
  <c r="D44" i="6"/>
  <c r="E44" i="6" s="1"/>
  <c r="D45" i="6"/>
  <c r="E45" i="6" s="1"/>
  <c r="D46" i="6"/>
  <c r="E46" i="6" s="1"/>
  <c r="D47" i="6"/>
  <c r="E47" i="6" s="1"/>
  <c r="D48" i="6"/>
  <c r="D49" i="6"/>
  <c r="E49" i="6" s="1"/>
  <c r="D50" i="6"/>
  <c r="E50" i="6" s="1"/>
  <c r="G50" i="6" s="1"/>
  <c r="D51" i="6"/>
  <c r="E51" i="6" s="1"/>
  <c r="G51" i="6" s="1"/>
  <c r="D52" i="6"/>
  <c r="E52" i="6" s="1"/>
  <c r="G52" i="6" s="1"/>
  <c r="D53" i="6"/>
  <c r="E53" i="6" s="1"/>
  <c r="G53" i="6" s="1"/>
  <c r="D54" i="6"/>
  <c r="E54" i="6" s="1"/>
  <c r="G54" i="6" s="1"/>
  <c r="D55" i="6"/>
  <c r="E55" i="6" s="1"/>
  <c r="G55" i="6" s="1"/>
  <c r="D56" i="6"/>
  <c r="E56" i="6" s="1"/>
  <c r="D57" i="6"/>
  <c r="E57" i="6" s="1"/>
  <c r="D58" i="6"/>
  <c r="E58" i="6" s="1"/>
  <c r="D59" i="6"/>
  <c r="E59" i="6" s="1"/>
  <c r="D60" i="6"/>
  <c r="E60" i="6" s="1"/>
  <c r="D6" i="6"/>
  <c r="E6" i="6" s="1"/>
  <c r="G22" i="6" l="1"/>
  <c r="G56" i="6"/>
  <c r="G44" i="6"/>
  <c r="G32" i="6"/>
  <c r="G20" i="6"/>
  <c r="G8" i="6"/>
  <c r="G10" i="6"/>
  <c r="G58" i="6"/>
  <c r="G34" i="6"/>
  <c r="G6" i="6"/>
  <c r="G49" i="6"/>
  <c r="G37" i="6"/>
  <c r="G25" i="6"/>
  <c r="G13" i="6"/>
  <c r="G46" i="6"/>
  <c r="G60" i="6"/>
  <c r="G48" i="6"/>
  <c r="G36" i="6"/>
  <c r="G24" i="6"/>
  <c r="G12" i="6"/>
  <c r="G21" i="6"/>
  <c r="G33" i="6"/>
  <c r="G9" i="6"/>
  <c r="G57" i="6"/>
  <c r="G45" i="6"/>
  <c r="G59" i="6"/>
  <c r="G47" i="6"/>
  <c r="G35" i="6"/>
  <c r="G23" i="6"/>
  <c r="G11" i="6"/>
  <c r="AC51" i="7"/>
  <c r="AB51" i="7"/>
  <c r="AD53" i="7"/>
  <c r="Y53" i="7"/>
  <c r="Z53" i="7"/>
  <c r="Y41" i="7"/>
  <c r="AD41" i="7"/>
  <c r="AB41" i="7"/>
  <c r="Z41" i="7"/>
  <c r="S41" i="7"/>
  <c r="O41" i="7"/>
  <c r="R41" i="7"/>
  <c r="W34" i="7"/>
  <c r="Y34" i="7"/>
  <c r="X34" i="7"/>
  <c r="P7" i="7"/>
  <c r="S13" i="7"/>
  <c r="T13" i="7"/>
  <c r="R51" i="7"/>
  <c r="X23" i="7"/>
  <c r="AD39" i="7"/>
  <c r="S51" i="7"/>
  <c r="Y23" i="7"/>
  <c r="AD51" i="7"/>
  <c r="W45" i="7"/>
  <c r="AB45" i="7"/>
  <c r="K45" i="7"/>
  <c r="Y45" i="7"/>
  <c r="X45" i="7"/>
  <c r="S45" i="7"/>
  <c r="Q45" i="7"/>
  <c r="P45" i="7"/>
  <c r="L45" i="7"/>
  <c r="Z3" i="7"/>
  <c r="AC3" i="7"/>
  <c r="T3" i="7"/>
  <c r="K3" i="7"/>
  <c r="T46" i="7"/>
  <c r="AA46" i="7"/>
  <c r="Y46" i="7"/>
  <c r="N46" i="7"/>
  <c r="X46" i="7"/>
  <c r="W46" i="7"/>
  <c r="P46" i="7"/>
  <c r="O46" i="7"/>
  <c r="M46" i="7"/>
  <c r="N26" i="7"/>
  <c r="V26" i="7"/>
  <c r="T16" i="7"/>
  <c r="K16" i="7"/>
  <c r="U16" i="7"/>
  <c r="AC16" i="7"/>
  <c r="S16" i="7"/>
  <c r="M16" i="7"/>
  <c r="AB16" i="7"/>
  <c r="R16" i="7"/>
  <c r="L16" i="7"/>
  <c r="AA16" i="7"/>
  <c r="P16" i="7"/>
  <c r="Y16" i="7"/>
  <c r="O16" i="7"/>
  <c r="X16" i="7"/>
  <c r="N16" i="7"/>
  <c r="W16" i="7"/>
  <c r="Y49" i="7"/>
  <c r="W49" i="7"/>
  <c r="T49" i="7"/>
  <c r="L49" i="7"/>
  <c r="X49" i="7"/>
  <c r="S49" i="7"/>
  <c r="Z49" i="7"/>
  <c r="K49" i="7"/>
  <c r="R49" i="7"/>
  <c r="AB49" i="7"/>
  <c r="P49" i="7"/>
  <c r="AA49" i="7"/>
  <c r="O49" i="7"/>
  <c r="AC10" i="7"/>
  <c r="V10" i="7"/>
  <c r="W10" i="7"/>
  <c r="S10" i="7"/>
  <c r="P10" i="7"/>
  <c r="O10" i="7"/>
  <c r="X10" i="7"/>
  <c r="AD10" i="7"/>
  <c r="N10" i="7"/>
  <c r="AA10" i="7"/>
  <c r="K10" i="7"/>
  <c r="T15" i="7"/>
  <c r="AC15" i="7"/>
  <c r="K15" i="7"/>
  <c r="AB15" i="7"/>
  <c r="AA15" i="7"/>
  <c r="M15" i="7"/>
  <c r="W15" i="7"/>
  <c r="O15" i="7"/>
  <c r="U15" i="7"/>
  <c r="P15" i="7"/>
  <c r="Y27" i="7"/>
  <c r="S27" i="7"/>
  <c r="R27" i="7"/>
  <c r="AB27" i="7"/>
  <c r="P27" i="7"/>
  <c r="T27" i="7"/>
  <c r="AA27" i="7"/>
  <c r="O27" i="7"/>
  <c r="Z27" i="7"/>
  <c r="L27" i="7"/>
  <c r="W27" i="7"/>
  <c r="X27" i="7"/>
  <c r="K27" i="7"/>
  <c r="Y30" i="7"/>
  <c r="AA30" i="7"/>
  <c r="R30" i="7"/>
  <c r="S30" i="7"/>
  <c r="Z30" i="7"/>
  <c r="P30" i="7"/>
  <c r="AC30" i="7"/>
  <c r="AB30" i="7"/>
  <c r="X30" i="7"/>
  <c r="O30" i="7"/>
  <c r="W30" i="7"/>
  <c r="N30" i="7"/>
  <c r="T30" i="7"/>
  <c r="K30" i="7"/>
  <c r="V30" i="7"/>
  <c r="M30" i="7"/>
  <c r="AD30" i="7"/>
  <c r="U30" i="7"/>
  <c r="L30" i="7"/>
  <c r="M22" i="7"/>
  <c r="Y22" i="7"/>
  <c r="X22" i="7"/>
  <c r="Q22" i="7"/>
  <c r="U52" i="7"/>
  <c r="Q52" i="7"/>
  <c r="W52" i="7"/>
  <c r="AD52" i="7"/>
  <c r="P52" i="7"/>
  <c r="L52" i="7"/>
  <c r="V52" i="7"/>
  <c r="Z52" i="7"/>
  <c r="O52" i="7"/>
  <c r="Y52" i="7"/>
  <c r="N52" i="7"/>
  <c r="X52" i="7"/>
  <c r="M52" i="7"/>
  <c r="L6" i="7"/>
  <c r="M6" i="7"/>
  <c r="AB6" i="7"/>
  <c r="Z6" i="7"/>
  <c r="T6" i="7"/>
  <c r="AB19" i="7"/>
  <c r="Q19" i="7"/>
  <c r="AC47" i="7"/>
  <c r="S47" i="7"/>
  <c r="Z50" i="7"/>
  <c r="Q50" i="7"/>
  <c r="AD50" i="7"/>
  <c r="AC50" i="7"/>
  <c r="L50" i="7"/>
  <c r="V50" i="7"/>
  <c r="R50" i="7"/>
  <c r="Z9" i="7"/>
  <c r="R9" i="7"/>
  <c r="AA43" i="7"/>
  <c r="AD43" i="7"/>
  <c r="K43" i="7"/>
  <c r="W43" i="7"/>
  <c r="V43" i="7"/>
  <c r="T43" i="7"/>
  <c r="N43" i="7"/>
  <c r="L43" i="7"/>
  <c r="Z31" i="7"/>
  <c r="AB31" i="7"/>
  <c r="P31" i="7"/>
  <c r="AC31" i="7"/>
  <c r="AA31" i="7"/>
  <c r="O31" i="7"/>
  <c r="S31" i="7"/>
  <c r="X31" i="7"/>
  <c r="N31" i="7"/>
  <c r="W31" i="7"/>
  <c r="M31" i="7"/>
  <c r="V31" i="7"/>
  <c r="L31" i="7"/>
  <c r="AD31" i="7"/>
  <c r="U31" i="7"/>
  <c r="K31" i="7"/>
  <c r="T31" i="7"/>
  <c r="AC14" i="7"/>
  <c r="V14" i="7"/>
  <c r="W14" i="7"/>
  <c r="T14" i="7"/>
  <c r="L14" i="7"/>
  <c r="S14" i="7"/>
  <c r="K14" i="7"/>
  <c r="AD14" i="7"/>
  <c r="P14" i="7"/>
  <c r="X14" i="7"/>
  <c r="AB14" i="7"/>
  <c r="O14" i="7"/>
  <c r="AA14" i="7"/>
  <c r="N14" i="7"/>
  <c r="AC5" i="7"/>
  <c r="AB5" i="7"/>
  <c r="R5" i="7"/>
  <c r="T5" i="7"/>
  <c r="AA5" i="7"/>
  <c r="P5" i="7"/>
  <c r="Z5" i="7"/>
  <c r="O5" i="7"/>
  <c r="S5" i="7"/>
  <c r="X5" i="7"/>
  <c r="N5" i="7"/>
  <c r="W5" i="7"/>
  <c r="L5" i="7"/>
  <c r="V5" i="7"/>
  <c r="K5" i="7"/>
  <c r="AD5" i="7"/>
  <c r="Y18" i="7"/>
  <c r="AC18" i="7"/>
  <c r="T18" i="7"/>
  <c r="K18" i="7"/>
  <c r="L18" i="7"/>
  <c r="AB18" i="7"/>
  <c r="S18" i="7"/>
  <c r="M18" i="7"/>
  <c r="AA18" i="7"/>
  <c r="R18" i="7"/>
  <c r="V18" i="7"/>
  <c r="Z18" i="7"/>
  <c r="P18" i="7"/>
  <c r="AD18" i="7"/>
  <c r="X18" i="7"/>
  <c r="O18" i="7"/>
  <c r="U18" i="7"/>
  <c r="W18" i="7"/>
  <c r="N18" i="7"/>
  <c r="O12" i="7"/>
  <c r="P12" i="7"/>
  <c r="R48" i="7"/>
  <c r="AA53" i="7"/>
  <c r="Q12" i="7"/>
  <c r="AD12" i="7"/>
  <c r="AB34" i="7"/>
  <c r="M25" i="7"/>
  <c r="V13" i="7"/>
  <c r="T17" i="7"/>
  <c r="AD36" i="7"/>
  <c r="T51" i="7"/>
  <c r="T41" i="7"/>
  <c r="S48" i="7"/>
  <c r="AD48" i="7"/>
  <c r="R29" i="7"/>
  <c r="AB29" i="7"/>
  <c r="Z23" i="7"/>
  <c r="AB36" i="7"/>
  <c r="L53" i="7"/>
  <c r="S12" i="7"/>
  <c r="O21" i="7"/>
  <c r="Q39" i="7"/>
  <c r="K34" i="7"/>
  <c r="K42" i="7"/>
  <c r="R32" i="7"/>
  <c r="N25" i="7"/>
  <c r="K13" i="7"/>
  <c r="W13" i="7"/>
  <c r="W17" i="7"/>
  <c r="K51" i="7"/>
  <c r="V51" i="7"/>
  <c r="K41" i="7"/>
  <c r="V41" i="7"/>
  <c r="T48" i="7"/>
  <c r="S29" i="7"/>
  <c r="AD29" i="7"/>
  <c r="AA29" i="7"/>
  <c r="M53" i="7"/>
  <c r="V12" i="7"/>
  <c r="U39" i="7"/>
  <c r="L34" i="7"/>
  <c r="O42" i="7"/>
  <c r="U32" i="7"/>
  <c r="Q35" i="7"/>
  <c r="Q25" i="7"/>
  <c r="L13" i="7"/>
  <c r="X13" i="7"/>
  <c r="K17" i="7"/>
  <c r="X17" i="7"/>
  <c r="L36" i="7"/>
  <c r="L51" i="7"/>
  <c r="W51" i="7"/>
  <c r="L41" i="7"/>
  <c r="W41" i="7"/>
  <c r="K48" i="7"/>
  <c r="V48" i="7"/>
  <c r="T29" i="7"/>
  <c r="Z12" i="7"/>
  <c r="O53" i="7"/>
  <c r="K12" i="7"/>
  <c r="W12" i="7"/>
  <c r="V39" i="7"/>
  <c r="P34" i="7"/>
  <c r="Z25" i="7"/>
  <c r="N13" i="7"/>
  <c r="AA13" i="7"/>
  <c r="M11" i="7"/>
  <c r="L17" i="7"/>
  <c r="Z17" i="7"/>
  <c r="M36" i="7"/>
  <c r="N51" i="7"/>
  <c r="X51" i="7"/>
  <c r="N41" i="7"/>
  <c r="X41" i="7"/>
  <c r="L48" i="7"/>
  <c r="W48" i="7"/>
  <c r="K29" i="7"/>
  <c r="V29" i="7"/>
  <c r="Z36" i="7"/>
  <c r="AA48" i="7"/>
  <c r="O29" i="7"/>
  <c r="AC12" i="7"/>
  <c r="AB48" i="7"/>
  <c r="P29" i="7"/>
  <c r="Q53" i="7"/>
  <c r="M12" i="7"/>
  <c r="X12" i="7"/>
  <c r="Q34" i="7"/>
  <c r="AB25" i="7"/>
  <c r="O13" i="7"/>
  <c r="AB13" i="7"/>
  <c r="Y11" i="7"/>
  <c r="O17" i="7"/>
  <c r="AA17" i="7"/>
  <c r="T36" i="7"/>
  <c r="O51" i="7"/>
  <c r="Z51" i="7"/>
  <c r="N48" i="7"/>
  <c r="X48" i="7"/>
  <c r="L29" i="7"/>
  <c r="W29" i="7"/>
  <c r="R17" i="7"/>
  <c r="P48" i="7"/>
  <c r="Z29" i="7"/>
  <c r="S17" i="7"/>
  <c r="V53" i="7"/>
  <c r="N12" i="7"/>
  <c r="S34" i="7"/>
  <c r="P13" i="7"/>
  <c r="AD13" i="7"/>
  <c r="P17" i="7"/>
  <c r="AB17" i="7"/>
  <c r="P51" i="7"/>
  <c r="AA51" i="7"/>
  <c r="P41" i="7"/>
  <c r="AA41" i="7"/>
  <c r="O48" i="7"/>
  <c r="Z48" i="7"/>
  <c r="N29" i="7"/>
  <c r="X29" i="7"/>
  <c r="W4" i="7"/>
  <c r="O4" i="7"/>
  <c r="AA4" i="7"/>
  <c r="R4" i="7"/>
  <c r="Z4" i="7"/>
  <c r="Q4" i="7"/>
  <c r="AC4" i="7"/>
  <c r="Y4" i="7"/>
  <c r="P4" i="7"/>
  <c r="X4" i="7"/>
  <c r="N4" i="7"/>
  <c r="K4" i="7"/>
  <c r="V4" i="7"/>
  <c r="M4" i="7"/>
  <c r="T4" i="7"/>
  <c r="AD4" i="7"/>
  <c r="U4" i="7"/>
  <c r="L4" i="7"/>
  <c r="AB4" i="7"/>
  <c r="S4" i="7"/>
  <c r="X20" i="7"/>
  <c r="P20" i="7"/>
  <c r="V20" i="7"/>
  <c r="M20" i="7"/>
  <c r="AA20" i="7"/>
  <c r="Q20" i="7"/>
  <c r="S20" i="7"/>
  <c r="Z20" i="7"/>
  <c r="O20" i="7"/>
  <c r="Y20" i="7"/>
  <c r="N20" i="7"/>
  <c r="W20" i="7"/>
  <c r="L20" i="7"/>
  <c r="U20" i="7"/>
  <c r="K20" i="7"/>
  <c r="AD20" i="7"/>
  <c r="T20" i="7"/>
  <c r="AC20" i="7"/>
  <c r="AB20" i="7"/>
  <c r="R20" i="7"/>
  <c r="X8" i="7"/>
  <c r="P8" i="7"/>
  <c r="W8" i="7"/>
  <c r="O8" i="7"/>
  <c r="AB8" i="7"/>
  <c r="T8" i="7"/>
  <c r="L8" i="7"/>
  <c r="V8" i="7"/>
  <c r="S8" i="7"/>
  <c r="AD8" i="7"/>
  <c r="R8" i="7"/>
  <c r="AC8" i="7"/>
  <c r="Q8" i="7"/>
  <c r="AA8" i="7"/>
  <c r="N8" i="7"/>
  <c r="Z8" i="7"/>
  <c r="Y8" i="7"/>
  <c r="U8" i="7"/>
  <c r="M8" i="7"/>
  <c r="K8" i="7"/>
  <c r="AD37" i="7"/>
  <c r="V37" i="7"/>
  <c r="N37" i="7"/>
  <c r="Y37" i="7"/>
  <c r="P37" i="7"/>
  <c r="Z37" i="7"/>
  <c r="O37" i="7"/>
  <c r="X37" i="7"/>
  <c r="M37" i="7"/>
  <c r="W37" i="7"/>
  <c r="L37" i="7"/>
  <c r="U37" i="7"/>
  <c r="K37" i="7"/>
  <c r="T37" i="7"/>
  <c r="AC37" i="7"/>
  <c r="S37" i="7"/>
  <c r="R37" i="7"/>
  <c r="AA37" i="7"/>
  <c r="Q37" i="7"/>
  <c r="AB37" i="7"/>
  <c r="S3" i="7"/>
  <c r="AB3" i="7"/>
  <c r="U24" i="7"/>
  <c r="R47" i="7"/>
  <c r="P19" i="7"/>
  <c r="S26" i="7"/>
  <c r="AB40" i="7"/>
  <c r="T40" i="7"/>
  <c r="L40" i="7"/>
  <c r="AA40" i="7"/>
  <c r="S40" i="7"/>
  <c r="K40" i="7"/>
  <c r="X40" i="7"/>
  <c r="P40" i="7"/>
  <c r="AD40" i="7"/>
  <c r="Q40" i="7"/>
  <c r="Z40" i="7"/>
  <c r="N40" i="7"/>
  <c r="Y40" i="7"/>
  <c r="M40" i="7"/>
  <c r="W40" i="7"/>
  <c r="V40" i="7"/>
  <c r="Y28" i="7"/>
  <c r="V28" i="7"/>
  <c r="N28" i="7"/>
  <c r="AD28" i="7"/>
  <c r="U28" i="7"/>
  <c r="M28" i="7"/>
  <c r="AA28" i="7"/>
  <c r="R28" i="7"/>
  <c r="Z28" i="7"/>
  <c r="L28" i="7"/>
  <c r="W28" i="7"/>
  <c r="T28" i="7"/>
  <c r="S28" i="7"/>
  <c r="Q28" i="7"/>
  <c r="AC28" i="7"/>
  <c r="L3" i="7"/>
  <c r="U3" i="7"/>
  <c r="AD3" i="7"/>
  <c r="O43" i="7"/>
  <c r="X43" i="7"/>
  <c r="R53" i="7"/>
  <c r="AB53" i="7"/>
  <c r="Q46" i="7"/>
  <c r="AB46" i="7"/>
  <c r="L24" i="7"/>
  <c r="W24" i="7"/>
  <c r="V47" i="7"/>
  <c r="T19" i="7"/>
  <c r="W26" i="7"/>
  <c r="Q21" i="7"/>
  <c r="R40" i="7"/>
  <c r="P42" i="7"/>
  <c r="Y9" i="7"/>
  <c r="U33" i="7"/>
  <c r="AA38" i="7"/>
  <c r="S38" i="7"/>
  <c r="K38" i="7"/>
  <c r="X38" i="7"/>
  <c r="P38" i="7"/>
  <c r="W38" i="7"/>
  <c r="O38" i="7"/>
  <c r="Y38" i="7"/>
  <c r="L38" i="7"/>
  <c r="V38" i="7"/>
  <c r="T38" i="7"/>
  <c r="AD38" i="7"/>
  <c r="R38" i="7"/>
  <c r="AB38" i="7"/>
  <c r="U38" i="7"/>
  <c r="Q38" i="7"/>
  <c r="N38" i="7"/>
  <c r="M38" i="7"/>
  <c r="M3" i="7"/>
  <c r="V3" i="7"/>
  <c r="AA52" i="7"/>
  <c r="S52" i="7"/>
  <c r="K52" i="7"/>
  <c r="R52" i="7"/>
  <c r="AB52" i="7"/>
  <c r="P43" i="7"/>
  <c r="Y43" i="7"/>
  <c r="S53" i="7"/>
  <c r="AC53" i="7"/>
  <c r="S46" i="7"/>
  <c r="AC46" i="7"/>
  <c r="M24" i="7"/>
  <c r="X24" i="7"/>
  <c r="W47" i="7"/>
  <c r="U19" i="7"/>
  <c r="Y26" i="7"/>
  <c r="U21" i="7"/>
  <c r="U40" i="7"/>
  <c r="X42" i="7"/>
  <c r="AB32" i="7"/>
  <c r="T32" i="7"/>
  <c r="L32" i="7"/>
  <c r="AA32" i="7"/>
  <c r="S32" i="7"/>
  <c r="K32" i="7"/>
  <c r="X32" i="7"/>
  <c r="P32" i="7"/>
  <c r="AD32" i="7"/>
  <c r="Q32" i="7"/>
  <c r="Z32" i="7"/>
  <c r="N32" i="7"/>
  <c r="Y32" i="7"/>
  <c r="M32" i="7"/>
  <c r="W32" i="7"/>
  <c r="V32" i="7"/>
  <c r="K28" i="7"/>
  <c r="W35" i="7"/>
  <c r="O35" i="7"/>
  <c r="AB35" i="7"/>
  <c r="T35" i="7"/>
  <c r="L35" i="7"/>
  <c r="AA35" i="7"/>
  <c r="S35" i="7"/>
  <c r="K35" i="7"/>
  <c r="Y35" i="7"/>
  <c r="M35" i="7"/>
  <c r="X35" i="7"/>
  <c r="R35" i="7"/>
  <c r="N35" i="7"/>
  <c r="AC35" i="7"/>
  <c r="Z35" i="7"/>
  <c r="V35" i="7"/>
  <c r="U35" i="7"/>
  <c r="AC38" i="7"/>
  <c r="N3" i="7"/>
  <c r="W3" i="7"/>
  <c r="T52" i="7"/>
  <c r="AC52" i="7"/>
  <c r="Q43" i="7"/>
  <c r="Z43" i="7"/>
  <c r="T53" i="7"/>
  <c r="AB12" i="7"/>
  <c r="T12" i="7"/>
  <c r="L12" i="7"/>
  <c r="AA12" i="7"/>
  <c r="R12" i="7"/>
  <c r="U12" i="7"/>
  <c r="N24" i="7"/>
  <c r="Y24" i="7"/>
  <c r="X47" i="7"/>
  <c r="W19" i="7"/>
  <c r="K26" i="7"/>
  <c r="AC26" i="7"/>
  <c r="V21" i="7"/>
  <c r="AC40" i="7"/>
  <c r="O32" i="7"/>
  <c r="O28" i="7"/>
  <c r="P35" i="7"/>
  <c r="V24" i="7"/>
  <c r="O3" i="7"/>
  <c r="X3" i="7"/>
  <c r="R43" i="7"/>
  <c r="X53" i="7"/>
  <c r="P53" i="7"/>
  <c r="W53" i="7"/>
  <c r="N53" i="7"/>
  <c r="K53" i="7"/>
  <c r="U53" i="7"/>
  <c r="Z46" i="7"/>
  <c r="R46" i="7"/>
  <c r="AD46" i="7"/>
  <c r="U46" i="7"/>
  <c r="L46" i="7"/>
  <c r="K46" i="7"/>
  <c r="V46" i="7"/>
  <c r="O24" i="7"/>
  <c r="M47" i="7"/>
  <c r="AA47" i="7"/>
  <c r="AA19" i="7"/>
  <c r="M26" i="7"/>
  <c r="AD26" i="7"/>
  <c r="W21" i="7"/>
  <c r="AB39" i="7"/>
  <c r="T39" i="7"/>
  <c r="L39" i="7"/>
  <c r="AA39" i="7"/>
  <c r="S39" i="7"/>
  <c r="K39" i="7"/>
  <c r="X39" i="7"/>
  <c r="P39" i="7"/>
  <c r="R39" i="7"/>
  <c r="AC39" i="7"/>
  <c r="O39" i="7"/>
  <c r="Z39" i="7"/>
  <c r="N39" i="7"/>
  <c r="Y39" i="7"/>
  <c r="M39" i="7"/>
  <c r="W39" i="7"/>
  <c r="AD42" i="7"/>
  <c r="V42" i="7"/>
  <c r="N42" i="7"/>
  <c r="AC42" i="7"/>
  <c r="U42" i="7"/>
  <c r="M42" i="7"/>
  <c r="Z42" i="7"/>
  <c r="R42" i="7"/>
  <c r="Y42" i="7"/>
  <c r="L42" i="7"/>
  <c r="W42" i="7"/>
  <c r="T42" i="7"/>
  <c r="S42" i="7"/>
  <c r="Q42" i="7"/>
  <c r="AB42" i="7"/>
  <c r="P28" i="7"/>
  <c r="AA9" i="7"/>
  <c r="S9" i="7"/>
  <c r="K9" i="7"/>
  <c r="X9" i="7"/>
  <c r="P9" i="7"/>
  <c r="W9" i="7"/>
  <c r="O9" i="7"/>
  <c r="U9" i="7"/>
  <c r="T9" i="7"/>
  <c r="AC9" i="7"/>
  <c r="Q9" i="7"/>
  <c r="AB9" i="7"/>
  <c r="N9" i="7"/>
  <c r="V9" i="7"/>
  <c r="M9" i="7"/>
  <c r="L9" i="7"/>
  <c r="AD9" i="7"/>
  <c r="Z24" i="7"/>
  <c r="R24" i="7"/>
  <c r="AC24" i="7"/>
  <c r="T24" i="7"/>
  <c r="K24" i="7"/>
  <c r="AB24" i="7"/>
  <c r="S24" i="7"/>
  <c r="AA33" i="7"/>
  <c r="S33" i="7"/>
  <c r="K33" i="7"/>
  <c r="Z33" i="7"/>
  <c r="R33" i="7"/>
  <c r="X33" i="7"/>
  <c r="P33" i="7"/>
  <c r="W33" i="7"/>
  <c r="O33" i="7"/>
  <c r="T33" i="7"/>
  <c r="Q33" i="7"/>
  <c r="AC33" i="7"/>
  <c r="M33" i="7"/>
  <c r="AB33" i="7"/>
  <c r="L33" i="7"/>
  <c r="N33" i="7"/>
  <c r="AD33" i="7"/>
  <c r="Y33" i="7"/>
  <c r="P3" i="7"/>
  <c r="AC43" i="7"/>
  <c r="U43" i="7"/>
  <c r="M43" i="7"/>
  <c r="S43" i="7"/>
  <c r="AB43" i="7"/>
  <c r="P24" i="7"/>
  <c r="AD24" i="7"/>
  <c r="N47" i="7"/>
  <c r="K19" i="7"/>
  <c r="X28" i="7"/>
  <c r="Y3" i="7"/>
  <c r="Q3" i="7"/>
  <c r="R3" i="7"/>
  <c r="AA3" i="7"/>
  <c r="Q24" i="7"/>
  <c r="AB47" i="7"/>
  <c r="T47" i="7"/>
  <c r="L47" i="7"/>
  <c r="AD47" i="7"/>
  <c r="U47" i="7"/>
  <c r="K47" i="7"/>
  <c r="Z47" i="7"/>
  <c r="Q47" i="7"/>
  <c r="Y47" i="7"/>
  <c r="P47" i="7"/>
  <c r="O47" i="7"/>
  <c r="AD19" i="7"/>
  <c r="V19" i="7"/>
  <c r="N19" i="7"/>
  <c r="Z19" i="7"/>
  <c r="R19" i="7"/>
  <c r="AC19" i="7"/>
  <c r="S19" i="7"/>
  <c r="Y19" i="7"/>
  <c r="O19" i="7"/>
  <c r="X19" i="7"/>
  <c r="M19" i="7"/>
  <c r="L19" i="7"/>
  <c r="X26" i="7"/>
  <c r="P26" i="7"/>
  <c r="AB26" i="7"/>
  <c r="T26" i="7"/>
  <c r="L26" i="7"/>
  <c r="U26" i="7"/>
  <c r="AA26" i="7"/>
  <c r="Q26" i="7"/>
  <c r="Z26" i="7"/>
  <c r="O26" i="7"/>
  <c r="R26" i="7"/>
  <c r="AB21" i="7"/>
  <c r="T21" i="7"/>
  <c r="L21" i="7"/>
  <c r="AA21" i="7"/>
  <c r="S21" i="7"/>
  <c r="K21" i="7"/>
  <c r="X21" i="7"/>
  <c r="P21" i="7"/>
  <c r="R21" i="7"/>
  <c r="Z21" i="7"/>
  <c r="N21" i="7"/>
  <c r="Y21" i="7"/>
  <c r="M21" i="7"/>
  <c r="AD21" i="7"/>
  <c r="AB28" i="7"/>
  <c r="W54" i="7"/>
  <c r="O54" i="7"/>
  <c r="AB54" i="7"/>
  <c r="T54" i="7"/>
  <c r="L54" i="7"/>
  <c r="AA54" i="7"/>
  <c r="S54" i="7"/>
  <c r="K54" i="7"/>
  <c r="AD54" i="7"/>
  <c r="Q54" i="7"/>
  <c r="AC54" i="7"/>
  <c r="P54" i="7"/>
  <c r="Y54" i="7"/>
  <c r="M54" i="7"/>
  <c r="X54" i="7"/>
  <c r="V54" i="7"/>
  <c r="U54" i="7"/>
  <c r="R54" i="7"/>
  <c r="N54" i="7"/>
  <c r="W11" i="7"/>
  <c r="O11" i="7"/>
  <c r="AB11" i="7"/>
  <c r="T11" i="7"/>
  <c r="L11" i="7"/>
  <c r="AA11" i="7"/>
  <c r="S11" i="7"/>
  <c r="K11" i="7"/>
  <c r="X11" i="7"/>
  <c r="V11" i="7"/>
  <c r="AD11" i="7"/>
  <c r="Q11" i="7"/>
  <c r="N11" i="7"/>
  <c r="Z22" i="7"/>
  <c r="AA6" i="7"/>
  <c r="S6" i="7"/>
  <c r="K6" i="7"/>
  <c r="X6" i="7"/>
  <c r="P6" i="7"/>
  <c r="W6" i="7"/>
  <c r="O6" i="7"/>
  <c r="V6" i="7"/>
  <c r="U6" i="7"/>
  <c r="AD6" i="7"/>
  <c r="R6" i="7"/>
  <c r="AC6" i="7"/>
  <c r="Q6" i="7"/>
  <c r="N6" i="7"/>
  <c r="U7" i="7"/>
  <c r="S15" i="7"/>
  <c r="T45" i="7"/>
  <c r="T34" i="7"/>
  <c r="T25" i="7"/>
  <c r="P11" i="7"/>
  <c r="AA36" i="7"/>
  <c r="S36" i="7"/>
  <c r="K36" i="7"/>
  <c r="X36" i="7"/>
  <c r="P36" i="7"/>
  <c r="W36" i="7"/>
  <c r="O36" i="7"/>
  <c r="V36" i="7"/>
  <c r="U36" i="7"/>
  <c r="AC36" i="7"/>
  <c r="Q36" i="7"/>
  <c r="N36" i="7"/>
  <c r="AD22" i="7"/>
  <c r="Y50" i="7"/>
  <c r="V7" i="7"/>
  <c r="AD16" i="7"/>
  <c r="V16" i="7"/>
  <c r="Q16" i="7"/>
  <c r="Z16" i="7"/>
  <c r="R11" i="7"/>
  <c r="R36" i="7"/>
  <c r="Y6" i="7"/>
  <c r="X7" i="7"/>
  <c r="W23" i="7"/>
  <c r="O23" i="7"/>
  <c r="AD23" i="7"/>
  <c r="V23" i="7"/>
  <c r="N23" i="7"/>
  <c r="AB23" i="7"/>
  <c r="T23" i="7"/>
  <c r="L23" i="7"/>
  <c r="AA23" i="7"/>
  <c r="S23" i="7"/>
  <c r="K23" i="7"/>
  <c r="U23" i="7"/>
  <c r="R23" i="7"/>
  <c r="P23" i="7"/>
  <c r="AC23" i="7"/>
  <c r="M23" i="7"/>
  <c r="U11" i="7"/>
  <c r="W22" i="7"/>
  <c r="O22" i="7"/>
  <c r="AB22" i="7"/>
  <c r="T22" i="7"/>
  <c r="L22" i="7"/>
  <c r="AA22" i="7"/>
  <c r="S22" i="7"/>
  <c r="K22" i="7"/>
  <c r="V22" i="7"/>
  <c r="U22" i="7"/>
  <c r="AC22" i="7"/>
  <c r="P22" i="7"/>
  <c r="N22" i="7"/>
  <c r="Z15" i="7"/>
  <c r="R15" i="7"/>
  <c r="Y15" i="7"/>
  <c r="Q15" i="7"/>
  <c r="AD15" i="7"/>
  <c r="V15" i="7"/>
  <c r="N15" i="7"/>
  <c r="L15" i="7"/>
  <c r="X15" i="7"/>
  <c r="AD45" i="7"/>
  <c r="V45" i="7"/>
  <c r="N45" i="7"/>
  <c r="AC45" i="7"/>
  <c r="U45" i="7"/>
  <c r="M45" i="7"/>
  <c r="Z45" i="7"/>
  <c r="R45" i="7"/>
  <c r="O45" i="7"/>
  <c r="AA45" i="7"/>
  <c r="AD34" i="7"/>
  <c r="V34" i="7"/>
  <c r="N34" i="7"/>
  <c r="AC34" i="7"/>
  <c r="U34" i="7"/>
  <c r="M34" i="7"/>
  <c r="Z34" i="7"/>
  <c r="R34" i="7"/>
  <c r="O34" i="7"/>
  <c r="AA34" i="7"/>
  <c r="AA25" i="7"/>
  <c r="S25" i="7"/>
  <c r="K25" i="7"/>
  <c r="X25" i="7"/>
  <c r="P25" i="7"/>
  <c r="W25" i="7"/>
  <c r="O25" i="7"/>
  <c r="Y25" i="7"/>
  <c r="L25" i="7"/>
  <c r="V25" i="7"/>
  <c r="AD25" i="7"/>
  <c r="R25" i="7"/>
  <c r="AC25" i="7"/>
  <c r="Z11" i="7"/>
  <c r="R22" i="7"/>
  <c r="AA50" i="7"/>
  <c r="S50" i="7"/>
  <c r="K50" i="7"/>
  <c r="X50" i="7"/>
  <c r="P50" i="7"/>
  <c r="W50" i="7"/>
  <c r="O50" i="7"/>
  <c r="U50" i="7"/>
  <c r="T50" i="7"/>
  <c r="AB50" i="7"/>
  <c r="N50" i="7"/>
  <c r="M50" i="7"/>
  <c r="W7" i="7"/>
  <c r="O7" i="7"/>
  <c r="AB7" i="7"/>
  <c r="T7" i="7"/>
  <c r="L7" i="7"/>
  <c r="AA7" i="7"/>
  <c r="S7" i="7"/>
  <c r="K7" i="7"/>
  <c r="R7" i="7"/>
  <c r="AD7" i="7"/>
  <c r="Q7" i="7"/>
  <c r="Z7" i="7"/>
  <c r="N7" i="7"/>
  <c r="Y7" i="7"/>
  <c r="M7" i="7"/>
  <c r="Q31" i="7"/>
  <c r="Y31" i="7"/>
  <c r="R31" i="7"/>
  <c r="M27" i="7"/>
  <c r="U27" i="7"/>
  <c r="AC27" i="7"/>
  <c r="Q13" i="7"/>
  <c r="Y13" i="7"/>
  <c r="M17" i="7"/>
  <c r="U17" i="7"/>
  <c r="AC17" i="7"/>
  <c r="Q14" i="7"/>
  <c r="Y14" i="7"/>
  <c r="M49" i="7"/>
  <c r="U49" i="7"/>
  <c r="AC49" i="7"/>
  <c r="Q51" i="7"/>
  <c r="Y51" i="7"/>
  <c r="M41" i="7"/>
  <c r="U41" i="7"/>
  <c r="AC41" i="7"/>
  <c r="M48" i="7"/>
  <c r="U48" i="7"/>
  <c r="AC48" i="7"/>
  <c r="Q5" i="7"/>
  <c r="Y5" i="7"/>
  <c r="Q29" i="7"/>
  <c r="Y29" i="7"/>
  <c r="Q10" i="7"/>
  <c r="Y10" i="7"/>
  <c r="N27" i="7"/>
  <c r="V27" i="7"/>
  <c r="AD27" i="7"/>
  <c r="R13" i="7"/>
  <c r="Z13" i="7"/>
  <c r="N17" i="7"/>
  <c r="V17" i="7"/>
  <c r="AD17" i="7"/>
  <c r="R14" i="7"/>
  <c r="Z14" i="7"/>
  <c r="N49" i="7"/>
  <c r="V49" i="7"/>
  <c r="AD49" i="7"/>
  <c r="R10" i="7"/>
  <c r="Z10" i="7"/>
  <c r="L10" i="7"/>
  <c r="T10" i="7"/>
  <c r="AB10" i="7"/>
  <c r="I15" i="7"/>
  <c r="I57" i="7" s="1"/>
  <c r="Q27" i="7"/>
  <c r="M13" i="7"/>
  <c r="U13" i="7"/>
  <c r="Q17" i="7"/>
  <c r="M14" i="7"/>
  <c r="U14" i="7"/>
  <c r="Q49" i="7"/>
  <c r="M51" i="7"/>
  <c r="U51" i="7"/>
  <c r="Q41" i="7"/>
  <c r="Q48" i="7"/>
  <c r="M5" i="7"/>
  <c r="U5" i="7"/>
  <c r="Q30" i="7"/>
  <c r="M29" i="7"/>
  <c r="U29" i="7"/>
  <c r="Q18" i="7"/>
  <c r="M10" i="7"/>
  <c r="U10" i="7"/>
  <c r="J10" i="7" l="1"/>
  <c r="J5" i="7"/>
  <c r="J34" i="7"/>
  <c r="J18" i="7"/>
  <c r="J13" i="7"/>
  <c r="J29" i="7"/>
  <c r="J51" i="7"/>
  <c r="J42" i="7"/>
  <c r="J30" i="7"/>
  <c r="J16" i="7"/>
  <c r="J45" i="7"/>
  <c r="J41" i="7"/>
  <c r="J31" i="7"/>
  <c r="J15" i="7"/>
  <c r="J43" i="7"/>
  <c r="J4" i="7"/>
  <c r="J14" i="7"/>
  <c r="J17" i="7"/>
  <c r="J3" i="7"/>
  <c r="J53" i="7"/>
  <c r="J26" i="7"/>
  <c r="J12" i="7"/>
  <c r="J35" i="7"/>
  <c r="J20" i="7"/>
  <c r="J49" i="7"/>
  <c r="J7" i="7"/>
  <c r="J47" i="7"/>
  <c r="J19" i="7"/>
  <c r="J24" i="7"/>
  <c r="J46" i="7"/>
  <c r="J28" i="7"/>
  <c r="J22" i="7"/>
  <c r="J23" i="7"/>
  <c r="J11" i="7"/>
  <c r="W44" i="7"/>
  <c r="O44" i="7"/>
  <c r="AD44" i="7"/>
  <c r="V44" i="7"/>
  <c r="N44" i="7"/>
  <c r="Q44" i="7"/>
  <c r="AC44" i="7"/>
  <c r="U44" i="7"/>
  <c r="M44" i="7"/>
  <c r="Y44" i="7"/>
  <c r="AB44" i="7"/>
  <c r="T44" i="7"/>
  <c r="L44" i="7"/>
  <c r="AA44" i="7"/>
  <c r="S44" i="7"/>
  <c r="K44" i="7"/>
  <c r="J6" i="7" s="1"/>
  <c r="Z44" i="7"/>
  <c r="R44" i="7"/>
  <c r="X44" i="7"/>
  <c r="P44" i="7"/>
  <c r="J27" i="7"/>
  <c r="J21" i="7"/>
  <c r="J38" i="7"/>
  <c r="J37" i="7"/>
  <c r="J8" i="7"/>
  <c r="J36" i="7"/>
  <c r="J54" i="7"/>
  <c r="J33" i="7"/>
  <c r="J32" i="7"/>
  <c r="J40" i="7"/>
  <c r="J39" i="7"/>
  <c r="J50" i="7"/>
  <c r="J48" i="7"/>
  <c r="J25" i="7"/>
  <c r="J9" i="7"/>
  <c r="J52" i="7"/>
  <c r="J44" i="7" l="1"/>
  <c r="J57" i="7" l="1"/>
  <c r="B60" i="4" l="1"/>
  <c r="AJ60" i="4" s="1"/>
  <c r="M59" i="4"/>
  <c r="U58" i="4"/>
  <c r="J58" i="4" s="1"/>
  <c r="M58" i="4"/>
  <c r="Q58" i="4" s="1"/>
  <c r="R58" i="4" s="1"/>
  <c r="U57" i="4"/>
  <c r="J57" i="4" s="1"/>
  <c r="S57" i="4" s="1"/>
  <c r="M57" i="4"/>
  <c r="Q57" i="4" s="1"/>
  <c r="R57" i="4" s="1"/>
  <c r="U56" i="4"/>
  <c r="J56" i="4" s="1"/>
  <c r="S56" i="4" s="1"/>
  <c r="M56" i="4"/>
  <c r="Q56" i="4" s="1"/>
  <c r="R56" i="4" s="1"/>
  <c r="U55" i="4"/>
  <c r="J55" i="4" s="1"/>
  <c r="M55" i="4"/>
  <c r="Q55" i="4" s="1"/>
  <c r="R55" i="4" s="1"/>
  <c r="U54" i="4"/>
  <c r="J54" i="4" s="1"/>
  <c r="S54" i="4" s="1"/>
  <c r="M54" i="4"/>
  <c r="Q54" i="4" s="1"/>
  <c r="R54" i="4" s="1"/>
  <c r="U53" i="4"/>
  <c r="J53" i="4" s="1"/>
  <c r="M53" i="4"/>
  <c r="Q53" i="4" s="1"/>
  <c r="R53" i="4" s="1"/>
  <c r="U52" i="4"/>
  <c r="J52" i="4" s="1"/>
  <c r="S52" i="4" s="1"/>
  <c r="M52" i="4"/>
  <c r="Q52" i="4" s="1"/>
  <c r="R52" i="4" s="1"/>
  <c r="U51" i="4"/>
  <c r="J51" i="4" s="1"/>
  <c r="M51" i="4"/>
  <c r="Q51" i="4" s="1"/>
  <c r="R51" i="4" s="1"/>
  <c r="U50" i="4"/>
  <c r="J50" i="4" s="1"/>
  <c r="M50" i="4"/>
  <c r="Q50" i="4" s="1"/>
  <c r="R50" i="4" s="1"/>
  <c r="U49" i="4"/>
  <c r="J49" i="4" s="1"/>
  <c r="M49" i="4"/>
  <c r="Q49" i="4" s="1"/>
  <c r="R49" i="4" s="1"/>
  <c r="U48" i="4"/>
  <c r="J48" i="4" s="1"/>
  <c r="M48" i="4"/>
  <c r="Q48" i="4" s="1"/>
  <c r="R48" i="4" s="1"/>
  <c r="AE47" i="4"/>
  <c r="M47" i="4"/>
  <c r="Q47" i="4" s="1"/>
  <c r="R47" i="4" s="1"/>
  <c r="J47" i="4"/>
  <c r="U46" i="4"/>
  <c r="J46" i="4" s="1"/>
  <c r="M46" i="4"/>
  <c r="Q46" i="4" s="1"/>
  <c r="R46" i="4" s="1"/>
  <c r="U45" i="4"/>
  <c r="J45" i="4" s="1"/>
  <c r="M45" i="4"/>
  <c r="Q45" i="4" s="1"/>
  <c r="R45" i="4" s="1"/>
  <c r="U44" i="4"/>
  <c r="J44" i="4" s="1"/>
  <c r="M44" i="4"/>
  <c r="Q44" i="4" s="1"/>
  <c r="R44" i="4" s="1"/>
  <c r="U43" i="4"/>
  <c r="J43" i="4" s="1"/>
  <c r="M43" i="4"/>
  <c r="Q43" i="4" s="1"/>
  <c r="R43" i="4" s="1"/>
  <c r="U42" i="4"/>
  <c r="J42" i="4" s="1"/>
  <c r="M42" i="4"/>
  <c r="Q42" i="4" s="1"/>
  <c r="R42" i="4" s="1"/>
  <c r="U41" i="4"/>
  <c r="J41" i="4" s="1"/>
  <c r="M41" i="4"/>
  <c r="Q41" i="4" s="1"/>
  <c r="R41" i="4" s="1"/>
  <c r="U40" i="4"/>
  <c r="J40" i="4" s="1"/>
  <c r="M40" i="4"/>
  <c r="Q40" i="4" s="1"/>
  <c r="R40" i="4" s="1"/>
  <c r="U39" i="4"/>
  <c r="J39" i="4" s="1"/>
  <c r="S39" i="4" s="1"/>
  <c r="M39" i="4"/>
  <c r="Q39" i="4" s="1"/>
  <c r="R39" i="4" s="1"/>
  <c r="U38" i="4"/>
  <c r="J38" i="4" s="1"/>
  <c r="M38" i="4"/>
  <c r="Q38" i="4" s="1"/>
  <c r="R38" i="4" s="1"/>
  <c r="U37" i="4"/>
  <c r="J37" i="4" s="1"/>
  <c r="M37" i="4"/>
  <c r="Q37" i="4" s="1"/>
  <c r="R37" i="4" s="1"/>
  <c r="U36" i="4"/>
  <c r="J36" i="4" s="1"/>
  <c r="M36" i="4"/>
  <c r="Q36" i="4" s="1"/>
  <c r="R36" i="4" s="1"/>
  <c r="U35" i="4"/>
  <c r="J35" i="4" s="1"/>
  <c r="S35" i="4" s="1"/>
  <c r="M35" i="4"/>
  <c r="Q35" i="4" s="1"/>
  <c r="R35" i="4" s="1"/>
  <c r="U34" i="4"/>
  <c r="J34" i="4" s="1"/>
  <c r="M34" i="4"/>
  <c r="Q34" i="4" s="1"/>
  <c r="R34" i="4" s="1"/>
  <c r="U33" i="4"/>
  <c r="J33" i="4" s="1"/>
  <c r="M33" i="4"/>
  <c r="Q33" i="4" s="1"/>
  <c r="R33" i="4" s="1"/>
  <c r="U32" i="4"/>
  <c r="J32" i="4" s="1"/>
  <c r="M32" i="4"/>
  <c r="Q32" i="4" s="1"/>
  <c r="R32" i="4" s="1"/>
  <c r="U31" i="4"/>
  <c r="J31" i="4" s="1"/>
  <c r="M31" i="4"/>
  <c r="Q31" i="4" s="1"/>
  <c r="R31" i="4" s="1"/>
  <c r="U30" i="4"/>
  <c r="J30" i="4" s="1"/>
  <c r="M30" i="4"/>
  <c r="Q30" i="4" s="1"/>
  <c r="R30" i="4" s="1"/>
  <c r="M29" i="4"/>
  <c r="Q29" i="4" s="1"/>
  <c r="R29" i="4" s="1"/>
  <c r="J29" i="4"/>
  <c r="U28" i="4"/>
  <c r="J28" i="4" s="1"/>
  <c r="M28" i="4"/>
  <c r="Q28" i="4" s="1"/>
  <c r="R28" i="4" s="1"/>
  <c r="U27" i="4"/>
  <c r="J27" i="4" s="1"/>
  <c r="M27" i="4"/>
  <c r="Q27" i="4" s="1"/>
  <c r="R27" i="4" s="1"/>
  <c r="U26" i="4"/>
  <c r="J26" i="4" s="1"/>
  <c r="M26" i="4"/>
  <c r="Q26" i="4" s="1"/>
  <c r="R26" i="4" s="1"/>
  <c r="U25" i="4"/>
  <c r="J25" i="4" s="1"/>
  <c r="M25" i="4"/>
  <c r="Q25" i="4" s="1"/>
  <c r="R25" i="4" s="1"/>
  <c r="U24" i="4"/>
  <c r="J24" i="4" s="1"/>
  <c r="M24" i="4"/>
  <c r="Q24" i="4" s="1"/>
  <c r="R24" i="4" s="1"/>
  <c r="U23" i="4"/>
  <c r="J23" i="4" s="1"/>
  <c r="M23" i="4"/>
  <c r="Q23" i="4" s="1"/>
  <c r="R23" i="4" s="1"/>
  <c r="M22" i="4"/>
  <c r="Q22" i="4" s="1"/>
  <c r="R22" i="4" s="1"/>
  <c r="J22" i="4"/>
  <c r="AM22" i="4" s="1"/>
  <c r="U21" i="4"/>
  <c r="J21" i="4" s="1"/>
  <c r="S21" i="4" s="1"/>
  <c r="M21" i="4"/>
  <c r="Q21" i="4" s="1"/>
  <c r="R21" i="4" s="1"/>
  <c r="U20" i="4"/>
  <c r="J20" i="4" s="1"/>
  <c r="M20" i="4"/>
  <c r="Q20" i="4" s="1"/>
  <c r="R20" i="4" s="1"/>
  <c r="U19" i="4"/>
  <c r="J19" i="4" s="1"/>
  <c r="S19" i="4" s="1"/>
  <c r="M19" i="4"/>
  <c r="Q19" i="4" s="1"/>
  <c r="R19" i="4" s="1"/>
  <c r="U18" i="4"/>
  <c r="J18" i="4" s="1"/>
  <c r="S18" i="4" s="1"/>
  <c r="M18" i="4"/>
  <c r="Q18" i="4" s="1"/>
  <c r="R18" i="4" s="1"/>
  <c r="U17" i="4"/>
  <c r="J17" i="4" s="1"/>
  <c r="M17" i="4"/>
  <c r="Q17" i="4" s="1"/>
  <c r="R17" i="4" s="1"/>
  <c r="U16" i="4"/>
  <c r="J16" i="4" s="1"/>
  <c r="S16" i="4" s="1"/>
  <c r="M16" i="4"/>
  <c r="Q16" i="4" s="1"/>
  <c r="R16" i="4" s="1"/>
  <c r="U15" i="4"/>
  <c r="J15" i="4" s="1"/>
  <c r="M15" i="4"/>
  <c r="Q15" i="4" s="1"/>
  <c r="R15" i="4" s="1"/>
  <c r="U14" i="4"/>
  <c r="J14" i="4" s="1"/>
  <c r="S14" i="4" s="1"/>
  <c r="M14" i="4"/>
  <c r="Q14" i="4" s="1"/>
  <c r="R14" i="4" s="1"/>
  <c r="U13" i="4"/>
  <c r="J13" i="4" s="1"/>
  <c r="S13" i="4" s="1"/>
  <c r="M13" i="4"/>
  <c r="Q13" i="4" s="1"/>
  <c r="R13" i="4" s="1"/>
  <c r="U12" i="4"/>
  <c r="J12" i="4" s="1"/>
  <c r="S12" i="4" s="1"/>
  <c r="M12" i="4"/>
  <c r="Q12" i="4" s="1"/>
  <c r="R12" i="4" s="1"/>
  <c r="U11" i="4"/>
  <c r="J11" i="4" s="1"/>
  <c r="M11" i="4"/>
  <c r="Q11" i="4" s="1"/>
  <c r="R11" i="4" s="1"/>
  <c r="U10" i="4"/>
  <c r="J10" i="4" s="1"/>
  <c r="S10" i="4" s="1"/>
  <c r="M10" i="4"/>
  <c r="Q10" i="4" s="1"/>
  <c r="R10" i="4" s="1"/>
  <c r="U9" i="4"/>
  <c r="J9" i="4" s="1"/>
  <c r="S9" i="4" s="1"/>
  <c r="M9" i="4"/>
  <c r="Q9" i="4" s="1"/>
  <c r="R9" i="4" s="1"/>
  <c r="U8" i="4"/>
  <c r="J8" i="4" s="1"/>
  <c r="S8" i="4" s="1"/>
  <c r="M8" i="4"/>
  <c r="Q8" i="4" s="1"/>
  <c r="R8" i="4" s="1"/>
  <c r="U7" i="4"/>
  <c r="J7" i="4" s="1"/>
  <c r="M7" i="4"/>
  <c r="Q7" i="4" s="1"/>
  <c r="R7" i="4" s="1"/>
  <c r="U6" i="4"/>
  <c r="J6" i="4" s="1"/>
  <c r="S6" i="4" s="1"/>
  <c r="M6" i="4"/>
  <c r="Q6" i="4" s="1"/>
  <c r="R6" i="4" s="1"/>
  <c r="U5" i="4"/>
  <c r="J5" i="4" s="1"/>
  <c r="S5" i="4" s="1"/>
  <c r="M5" i="4"/>
  <c r="Q5" i="4" s="1"/>
  <c r="R5" i="4" s="1"/>
  <c r="U4" i="4"/>
  <c r="M4" i="4"/>
  <c r="Q4" i="4" s="1"/>
  <c r="R4" i="4" s="1"/>
  <c r="W43" i="4" l="1"/>
  <c r="S43" i="4"/>
  <c r="AJ43" i="4"/>
  <c r="AK38" i="4"/>
  <c r="S38" i="4"/>
  <c r="AK11" i="4"/>
  <c r="S11" i="4"/>
  <c r="AE33" i="4"/>
  <c r="S33" i="4"/>
  <c r="AI28" i="4"/>
  <c r="S28" i="4"/>
  <c r="AD44" i="4"/>
  <c r="S44" i="4"/>
  <c r="AO48" i="4"/>
  <c r="S48" i="4"/>
  <c r="AH29" i="4"/>
  <c r="S29" i="4"/>
  <c r="AH34" i="4"/>
  <c r="S34" i="4"/>
  <c r="AI49" i="4"/>
  <c r="S49" i="4"/>
  <c r="AO55" i="4"/>
  <c r="S55" i="4"/>
  <c r="AJ53" i="4"/>
  <c r="S53" i="4"/>
  <c r="AG50" i="4"/>
  <c r="S50" i="4"/>
  <c r="AO45" i="4"/>
  <c r="S45" i="4"/>
  <c r="AL46" i="4"/>
  <c r="S46" i="4"/>
  <c r="X32" i="4"/>
  <c r="S32" i="4"/>
  <c r="X17" i="4"/>
  <c r="S17" i="4"/>
  <c r="AH23" i="4"/>
  <c r="S23" i="4"/>
  <c r="AN7" i="4"/>
  <c r="S7" i="4"/>
  <c r="AH24" i="4"/>
  <c r="S24" i="4"/>
  <c r="AH41" i="4"/>
  <c r="S41" i="4"/>
  <c r="AN30" i="4"/>
  <c r="S30" i="4"/>
  <c r="AL36" i="4"/>
  <c r="S36" i="4"/>
  <c r="AM47" i="4"/>
  <c r="S47" i="4"/>
  <c r="AP51" i="4"/>
  <c r="S51" i="4"/>
  <c r="AI22" i="4"/>
  <c r="S22" i="4"/>
  <c r="AM40" i="4"/>
  <c r="S40" i="4"/>
  <c r="AL29" i="4"/>
  <c r="AJ25" i="4"/>
  <c r="S25" i="4"/>
  <c r="AO42" i="4"/>
  <c r="S42" i="4"/>
  <c r="AE48" i="4"/>
  <c r="AN31" i="4"/>
  <c r="S31" i="4"/>
  <c r="AI37" i="4"/>
  <c r="S37" i="4"/>
  <c r="AG58" i="4"/>
  <c r="S58" i="4"/>
  <c r="AJ27" i="4"/>
  <c r="S27" i="4"/>
  <c r="AI20" i="4"/>
  <c r="S20" i="4"/>
  <c r="AG15" i="4"/>
  <c r="S15" i="4"/>
  <c r="AK26" i="4"/>
  <c r="S26" i="4"/>
  <c r="AH47" i="4"/>
  <c r="AI23" i="4"/>
  <c r="AL22" i="4"/>
  <c r="AO9" i="4"/>
  <c r="Z9" i="4"/>
  <c r="AD55" i="4"/>
  <c r="Y58" i="4"/>
  <c r="AB27" i="4"/>
  <c r="X29" i="4"/>
  <c r="Z33" i="4"/>
  <c r="Y40" i="4"/>
  <c r="AP42" i="4"/>
  <c r="AJ47" i="4"/>
  <c r="AB58" i="4"/>
  <c r="AE55" i="4"/>
  <c r="W22" i="4"/>
  <c r="AB23" i="4"/>
  <c r="AC27" i="4"/>
  <c r="AC29" i="4"/>
  <c r="AB33" i="4"/>
  <c r="AJ58" i="4"/>
  <c r="Z17" i="4"/>
  <c r="AA20" i="4"/>
  <c r="AC22" i="4"/>
  <c r="AK27" i="4"/>
  <c r="AD29" i="4"/>
  <c r="AM33" i="4"/>
  <c r="X38" i="4"/>
  <c r="AK58" i="4"/>
  <c r="Z27" i="4"/>
  <c r="AP29" i="4"/>
  <c r="AE42" i="4"/>
  <c r="AG20" i="4"/>
  <c r="AD22" i="4"/>
  <c r="AB26" i="4"/>
  <c r="AL27" i="4"/>
  <c r="AF29" i="4"/>
  <c r="AO33" i="4"/>
  <c r="AN38" i="4"/>
  <c r="AG41" i="4"/>
  <c r="AO58" i="4"/>
  <c r="AN29" i="4"/>
  <c r="AD42" i="4"/>
  <c r="AP11" i="4"/>
  <c r="AO20" i="4"/>
  <c r="AK22" i="4"/>
  <c r="AJ26" i="4"/>
  <c r="AI29" i="4"/>
  <c r="AI43" i="4"/>
  <c r="AP48" i="4"/>
  <c r="AK52" i="4"/>
  <c r="AL52" i="4"/>
  <c r="Z52" i="4"/>
  <c r="AK13" i="4"/>
  <c r="AJ13" i="4"/>
  <c r="W13" i="4"/>
  <c r="AI13" i="4"/>
  <c r="AL13" i="4"/>
  <c r="AH13" i="4"/>
  <c r="AP13" i="4"/>
  <c r="AE13" i="4"/>
  <c r="AD13" i="4"/>
  <c r="AB13" i="4"/>
  <c r="AM13" i="4"/>
  <c r="AA13" i="4"/>
  <c r="Z13" i="4"/>
  <c r="AI35" i="4"/>
  <c r="AO35" i="4"/>
  <c r="AE35" i="4"/>
  <c r="AJ35" i="4"/>
  <c r="AF35" i="4"/>
  <c r="AD35" i="4"/>
  <c r="X35" i="4"/>
  <c r="AE21" i="4"/>
  <c r="AM21" i="4"/>
  <c r="AN56" i="4"/>
  <c r="AG56" i="4"/>
  <c r="AP56" i="4"/>
  <c r="AE56" i="4"/>
  <c r="AO56" i="4"/>
  <c r="AD56" i="4"/>
  <c r="Z56" i="4"/>
  <c r="AM56" i="4"/>
  <c r="AB56" i="4"/>
  <c r="AL56" i="4"/>
  <c r="AA56" i="4"/>
  <c r="AJ56" i="4"/>
  <c r="AI56" i="4"/>
  <c r="Y56" i="4"/>
  <c r="AH56" i="4"/>
  <c r="W56" i="4"/>
  <c r="AK5" i="4"/>
  <c r="AJ5" i="4"/>
  <c r="AH5" i="4"/>
  <c r="AE5" i="4"/>
  <c r="AB5" i="4"/>
  <c r="AL5" i="4"/>
  <c r="AD5" i="4"/>
  <c r="Z5" i="4"/>
  <c r="AP5" i="4"/>
  <c r="AM5" i="4"/>
  <c r="W5" i="4"/>
  <c r="AP14" i="4"/>
  <c r="AM14" i="4"/>
  <c r="W14" i="4"/>
  <c r="Y14" i="4"/>
  <c r="AJ14" i="4"/>
  <c r="AI14" i="4"/>
  <c r="AG14" i="4"/>
  <c r="AB14" i="4"/>
  <c r="AE14" i="4"/>
  <c r="AA14" i="4"/>
  <c r="AO14" i="4"/>
  <c r="Y57" i="4"/>
  <c r="AM57" i="4"/>
  <c r="AJ57" i="4"/>
  <c r="AF57" i="4"/>
  <c r="AE57" i="4"/>
  <c r="AP6" i="4"/>
  <c r="AM6" i="4"/>
  <c r="W6" i="4"/>
  <c r="AJ6" i="4"/>
  <c r="AB6" i="4"/>
  <c r="AI6" i="4"/>
  <c r="AE6" i="4"/>
  <c r="AG6" i="4"/>
  <c r="AO6" i="4"/>
  <c r="AA6" i="4"/>
  <c r="Y6" i="4"/>
  <c r="AG18" i="4"/>
  <c r="AP18" i="4"/>
  <c r="AO18" i="4"/>
  <c r="AM18" i="4"/>
  <c r="AH18" i="4"/>
  <c r="AE18" i="4"/>
  <c r="AB18" i="4"/>
  <c r="X18" i="4"/>
  <c r="Z18" i="4"/>
  <c r="AM39" i="4"/>
  <c r="AN39" i="4"/>
  <c r="AB39" i="4"/>
  <c r="AA39" i="4"/>
  <c r="AL28" i="4"/>
  <c r="AI34" i="4"/>
  <c r="X22" i="4"/>
  <c r="AN22" i="4"/>
  <c r="AJ23" i="4"/>
  <c r="AG29" i="4"/>
  <c r="W30" i="4"/>
  <c r="AL34" i="4"/>
  <c r="X40" i="4"/>
  <c r="W41" i="4"/>
  <c r="AK47" i="4"/>
  <c r="AE30" i="4"/>
  <c r="AM34" i="4"/>
  <c r="Z25" i="4"/>
  <c r="W34" i="4"/>
  <c r="AP34" i="4"/>
  <c r="Z38" i="4"/>
  <c r="Z40" i="4"/>
  <c r="C60" i="4"/>
  <c r="AJ17" i="4"/>
  <c r="AA28" i="4"/>
  <c r="AP9" i="4"/>
  <c r="Z11" i="4"/>
  <c r="AE22" i="4"/>
  <c r="Z23" i="4"/>
  <c r="AB28" i="4"/>
  <c r="AC33" i="4"/>
  <c r="Y34" i="4"/>
  <c r="X37" i="4"/>
  <c r="AC38" i="4"/>
  <c r="AJ40" i="4"/>
  <c r="W47" i="4"/>
  <c r="X49" i="4"/>
  <c r="AP55" i="4"/>
  <c r="AC58" i="4"/>
  <c r="G60" i="4"/>
  <c r="AH9" i="4"/>
  <c r="AB11" i="4"/>
  <c r="Y20" i="4"/>
  <c r="AF22" i="4"/>
  <c r="AA23" i="4"/>
  <c r="Y24" i="4"/>
  <c r="AC28" i="4"/>
  <c r="Z29" i="4"/>
  <c r="AO29" i="4"/>
  <c r="W31" i="4"/>
  <c r="AL33" i="4"/>
  <c r="AA34" i="4"/>
  <c r="AH37" i="4"/>
  <c r="AD38" i="4"/>
  <c r="AK40" i="4"/>
  <c r="Y47" i="4"/>
  <c r="AD48" i="4"/>
  <c r="AL49" i="4"/>
  <c r="O60" i="4"/>
  <c r="M60" i="4" s="1"/>
  <c r="AH11" i="4"/>
  <c r="AA24" i="4"/>
  <c r="AJ28" i="4"/>
  <c r="AD34" i="4"/>
  <c r="AF38" i="4"/>
  <c r="W60" i="4"/>
  <c r="AJ11" i="4"/>
  <c r="AK28" i="4"/>
  <c r="AA60" i="4"/>
  <c r="AJ8" i="4"/>
  <c r="AB8" i="4"/>
  <c r="AA8" i="4"/>
  <c r="AI8" i="4"/>
  <c r="AP8" i="4"/>
  <c r="AH8" i="4"/>
  <c r="Z8" i="4"/>
  <c r="AC8" i="4"/>
  <c r="AO8" i="4"/>
  <c r="AG8" i="4"/>
  <c r="Y8" i="4"/>
  <c r="AN8" i="4"/>
  <c r="AF8" i="4"/>
  <c r="X8" i="4"/>
  <c r="AM8" i="4"/>
  <c r="AE8" i="4"/>
  <c r="W8" i="4"/>
  <c r="AL8" i="4"/>
  <c r="AD8" i="4"/>
  <c r="AK8" i="4"/>
  <c r="AM10" i="4"/>
  <c r="AL10" i="4"/>
  <c r="AD10" i="4"/>
  <c r="AK10" i="4"/>
  <c r="AC10" i="4"/>
  <c r="AJ10" i="4"/>
  <c r="AB10" i="4"/>
  <c r="AI10" i="4"/>
  <c r="W10" i="4"/>
  <c r="AA10" i="4"/>
  <c r="AE10" i="4"/>
  <c r="AP10" i="4"/>
  <c r="AH10" i="4"/>
  <c r="Z10" i="4"/>
  <c r="AF10" i="4"/>
  <c r="AO10" i="4"/>
  <c r="AG10" i="4"/>
  <c r="Y10" i="4"/>
  <c r="AN10" i="4"/>
  <c r="X10" i="4"/>
  <c r="AL16" i="4"/>
  <c r="AC16" i="4"/>
  <c r="AJ16" i="4"/>
  <c r="AB16" i="4"/>
  <c r="AI16" i="4"/>
  <c r="AA16" i="4"/>
  <c r="AP16" i="4"/>
  <c r="AH16" i="4"/>
  <c r="Z16" i="4"/>
  <c r="AO16" i="4"/>
  <c r="AG16" i="4"/>
  <c r="Y16" i="4"/>
  <c r="AN16" i="4"/>
  <c r="AF16" i="4"/>
  <c r="X16" i="4"/>
  <c r="AM16" i="4"/>
  <c r="AE16" i="4"/>
  <c r="W16" i="4"/>
  <c r="AD16" i="4"/>
  <c r="AK16" i="4"/>
  <c r="AP12" i="4"/>
  <c r="Z12" i="4"/>
  <c r="AG12" i="4"/>
  <c r="AN12" i="4"/>
  <c r="AF12" i="4"/>
  <c r="X12" i="4"/>
  <c r="AE12" i="4"/>
  <c r="W12" i="4"/>
  <c r="AM12" i="4"/>
  <c r="AL12" i="4"/>
  <c r="AD12" i="4"/>
  <c r="AK12" i="4"/>
  <c r="AC12" i="4"/>
  <c r="Y12" i="4"/>
  <c r="AJ12" i="4"/>
  <c r="AB12" i="4"/>
  <c r="AI12" i="4"/>
  <c r="AA12" i="4"/>
  <c r="AH12" i="4"/>
  <c r="AO12" i="4"/>
  <c r="AP19" i="4"/>
  <c r="AH19" i="4"/>
  <c r="Z19" i="4"/>
  <c r="AO19" i="4"/>
  <c r="AG19" i="4"/>
  <c r="Y19" i="4"/>
  <c r="AN19" i="4"/>
  <c r="AI19" i="4"/>
  <c r="AA19" i="4"/>
  <c r="AL19" i="4"/>
  <c r="X19" i="4"/>
  <c r="AK19" i="4"/>
  <c r="W19" i="4"/>
  <c r="AJ19" i="4"/>
  <c r="AF19" i="4"/>
  <c r="AE19" i="4"/>
  <c r="AD19" i="4"/>
  <c r="AC19" i="4"/>
  <c r="AM19" i="4"/>
  <c r="AB19" i="4"/>
  <c r="X15" i="4"/>
  <c r="AL54" i="4"/>
  <c r="AD54" i="4"/>
  <c r="AI54" i="4"/>
  <c r="AA54" i="4"/>
  <c r="AM54" i="4"/>
  <c r="AB54" i="4"/>
  <c r="AP54" i="4"/>
  <c r="AE54" i="4"/>
  <c r="AO54" i="4"/>
  <c r="AC54" i="4"/>
  <c r="AN54" i="4"/>
  <c r="Z54" i="4"/>
  <c r="AK54" i="4"/>
  <c r="Y54" i="4"/>
  <c r="AJ54" i="4"/>
  <c r="X54" i="4"/>
  <c r="AH54" i="4"/>
  <c r="W54" i="4"/>
  <c r="AF54" i="4"/>
  <c r="AO7" i="4"/>
  <c r="AA9" i="4"/>
  <c r="AI9" i="4"/>
  <c r="AC11" i="4"/>
  <c r="Y15" i="4"/>
  <c r="AO15" i="4"/>
  <c r="AA17" i="4"/>
  <c r="AN21" i="4"/>
  <c r="X5" i="4"/>
  <c r="AF5" i="4"/>
  <c r="AN5" i="4"/>
  <c r="AC6" i="4"/>
  <c r="AK6" i="4"/>
  <c r="Z7" i="4"/>
  <c r="AH7" i="4"/>
  <c r="AP7" i="4"/>
  <c r="AB9" i="4"/>
  <c r="AJ9" i="4"/>
  <c r="AD11" i="4"/>
  <c r="AL11" i="4"/>
  <c r="X13" i="4"/>
  <c r="AF13" i="4"/>
  <c r="AN13" i="4"/>
  <c r="AC14" i="4"/>
  <c r="AK14" i="4"/>
  <c r="Z15" i="4"/>
  <c r="AH15" i="4"/>
  <c r="AP15" i="4"/>
  <c r="AB17" i="4"/>
  <c r="AL17" i="4"/>
  <c r="AF18" i="4"/>
  <c r="AH20" i="4"/>
  <c r="W21" i="4"/>
  <c r="AJ24" i="4"/>
  <c r="AB24" i="4"/>
  <c r="AO24" i="4"/>
  <c r="AF24" i="4"/>
  <c r="W24" i="4"/>
  <c r="AN24" i="4"/>
  <c r="AE24" i="4"/>
  <c r="AM24" i="4"/>
  <c r="AD24" i="4"/>
  <c r="AL24" i="4"/>
  <c r="AC24" i="4"/>
  <c r="AP24" i="4"/>
  <c r="AG24" i="4"/>
  <c r="X24" i="4"/>
  <c r="AI24" i="4"/>
  <c r="AB25" i="4"/>
  <c r="Z26" i="4"/>
  <c r="AM30" i="4"/>
  <c r="AE31" i="4"/>
  <c r="AC39" i="4"/>
  <c r="AK43" i="4"/>
  <c r="AC43" i="4"/>
  <c r="AP43" i="4"/>
  <c r="AH43" i="4"/>
  <c r="Z43" i="4"/>
  <c r="AO43" i="4"/>
  <c r="AE43" i="4"/>
  <c r="AF43" i="4"/>
  <c r="AD43" i="4"/>
  <c r="AN43" i="4"/>
  <c r="AB43" i="4"/>
  <c r="AM43" i="4"/>
  <c r="AA43" i="4"/>
  <c r="AL43" i="4"/>
  <c r="Y43" i="4"/>
  <c r="AG43" i="4"/>
  <c r="X46" i="4"/>
  <c r="AM51" i="4"/>
  <c r="AE51" i="4"/>
  <c r="W51" i="4"/>
  <c r="AJ51" i="4"/>
  <c r="AB51" i="4"/>
  <c r="AH51" i="4"/>
  <c r="X51" i="4"/>
  <c r="AN51" i="4"/>
  <c r="AA51" i="4"/>
  <c r="AL51" i="4"/>
  <c r="Z51" i="4"/>
  <c r="AK51" i="4"/>
  <c r="Y51" i="4"/>
  <c r="AI51" i="4"/>
  <c r="AG51" i="4"/>
  <c r="AF51" i="4"/>
  <c r="AO51" i="4"/>
  <c r="AC51" i="4"/>
  <c r="AL32" i="4"/>
  <c r="AM32" i="4"/>
  <c r="AD32" i="4"/>
  <c r="AK32" i="4"/>
  <c r="AB32" i="4"/>
  <c r="AJ32" i="4"/>
  <c r="AA32" i="4"/>
  <c r="AI32" i="4"/>
  <c r="Z32" i="4"/>
  <c r="AH32" i="4"/>
  <c r="Y32" i="4"/>
  <c r="AN32" i="4"/>
  <c r="AC32" i="4"/>
  <c r="AP36" i="4"/>
  <c r="AH36" i="4"/>
  <c r="Z36" i="4"/>
  <c r="AM36" i="4"/>
  <c r="AE36" i="4"/>
  <c r="W36" i="4"/>
  <c r="AF36" i="4"/>
  <c r="AG36" i="4"/>
  <c r="AD36" i="4"/>
  <c r="AO36" i="4"/>
  <c r="AC36" i="4"/>
  <c r="AN36" i="4"/>
  <c r="AB36" i="4"/>
  <c r="AI36" i="4"/>
  <c r="AJ36" i="4"/>
  <c r="Y7" i="4"/>
  <c r="AG7" i="4"/>
  <c r="Y5" i="4"/>
  <c r="AG5" i="4"/>
  <c r="AO5" i="4"/>
  <c r="AD6" i="4"/>
  <c r="AL6" i="4"/>
  <c r="AA7" i="4"/>
  <c r="AI7" i="4"/>
  <c r="AC9" i="4"/>
  <c r="AK9" i="4"/>
  <c r="W11" i="4"/>
  <c r="AE11" i="4"/>
  <c r="AM11" i="4"/>
  <c r="Y13" i="4"/>
  <c r="AG13" i="4"/>
  <c r="AO13" i="4"/>
  <c r="AD14" i="4"/>
  <c r="AL14" i="4"/>
  <c r="AA15" i="4"/>
  <c r="AI15" i="4"/>
  <c r="AC17" i="4"/>
  <c r="AM17" i="4"/>
  <c r="W18" i="4"/>
  <c r="X21" i="4"/>
  <c r="AM23" i="4"/>
  <c r="AO23" i="4"/>
  <c r="AF23" i="4"/>
  <c r="X23" i="4"/>
  <c r="AN23" i="4"/>
  <c r="AE23" i="4"/>
  <c r="W23" i="4"/>
  <c r="AL23" i="4"/>
  <c r="AD23" i="4"/>
  <c r="AK23" i="4"/>
  <c r="AC23" i="4"/>
  <c r="AP23" i="4"/>
  <c r="AG23" i="4"/>
  <c r="Y23" i="4"/>
  <c r="AK24" i="4"/>
  <c r="AI25" i="4"/>
  <c r="AA26" i="4"/>
  <c r="AI27" i="4"/>
  <c r="AA27" i="4"/>
  <c r="AP27" i="4"/>
  <c r="AG27" i="4"/>
  <c r="X27" i="4"/>
  <c r="AO27" i="4"/>
  <c r="AF27" i="4"/>
  <c r="W27" i="4"/>
  <c r="AN27" i="4"/>
  <c r="AE27" i="4"/>
  <c r="AM27" i="4"/>
  <c r="AD27" i="4"/>
  <c r="AH27" i="4"/>
  <c r="Y27" i="4"/>
  <c r="AF31" i="4"/>
  <c r="AE32" i="4"/>
  <c r="Z46" i="4"/>
  <c r="AD51" i="4"/>
  <c r="AF7" i="4"/>
  <c r="AN15" i="4"/>
  <c r="AB7" i="4"/>
  <c r="AJ7" i="4"/>
  <c r="AD9" i="4"/>
  <c r="X11" i="4"/>
  <c r="AF11" i="4"/>
  <c r="AN11" i="4"/>
  <c r="AB15" i="4"/>
  <c r="AD17" i="4"/>
  <c r="AP17" i="4"/>
  <c r="AD21" i="4"/>
  <c r="AJ30" i="4"/>
  <c r="AB30" i="4"/>
  <c r="AK30" i="4"/>
  <c r="AA30" i="4"/>
  <c r="AI30" i="4"/>
  <c r="Z30" i="4"/>
  <c r="AH30" i="4"/>
  <c r="Y30" i="4"/>
  <c r="AP30" i="4"/>
  <c r="AG30" i="4"/>
  <c r="X30" i="4"/>
  <c r="AL30" i="4"/>
  <c r="AC30" i="4"/>
  <c r="AO30" i="4"/>
  <c r="AM31" i="4"/>
  <c r="AF32" i="4"/>
  <c r="AM37" i="4"/>
  <c r="AE37" i="4"/>
  <c r="W37" i="4"/>
  <c r="AJ37" i="4"/>
  <c r="AB37" i="4"/>
  <c r="AK37" i="4"/>
  <c r="Z37" i="4"/>
  <c r="AP37" i="4"/>
  <c r="AD37" i="4"/>
  <c r="AO37" i="4"/>
  <c r="AC37" i="4"/>
  <c r="AN37" i="4"/>
  <c r="AA37" i="4"/>
  <c r="AL37" i="4"/>
  <c r="Y37" i="4"/>
  <c r="AF37" i="4"/>
  <c r="Z45" i="4"/>
  <c r="AK46" i="4"/>
  <c r="AO53" i="4"/>
  <c r="AG53" i="4"/>
  <c r="Y53" i="4"/>
  <c r="AL53" i="4"/>
  <c r="AD53" i="4"/>
  <c r="AH53" i="4"/>
  <c r="W53" i="4"/>
  <c r="AF53" i="4"/>
  <c r="AE53" i="4"/>
  <c r="AP53" i="4"/>
  <c r="AC53" i="4"/>
  <c r="AN53" i="4"/>
  <c r="AB53" i="4"/>
  <c r="AM53" i="4"/>
  <c r="AA53" i="4"/>
  <c r="AK53" i="4"/>
  <c r="Z53" i="4"/>
  <c r="AI53" i="4"/>
  <c r="X7" i="4"/>
  <c r="U62" i="4"/>
  <c r="AL9" i="4"/>
  <c r="AJ15" i="4"/>
  <c r="AO25" i="4"/>
  <c r="AG25" i="4"/>
  <c r="Y25" i="4"/>
  <c r="AP25" i="4"/>
  <c r="AF25" i="4"/>
  <c r="W25" i="4"/>
  <c r="AN25" i="4"/>
  <c r="AE25" i="4"/>
  <c r="AM25" i="4"/>
  <c r="AD25" i="4"/>
  <c r="AL25" i="4"/>
  <c r="AC25" i="4"/>
  <c r="AH25" i="4"/>
  <c r="X25" i="4"/>
  <c r="AA5" i="4"/>
  <c r="AI5" i="4"/>
  <c r="X6" i="4"/>
  <c r="AF6" i="4"/>
  <c r="AN6" i="4"/>
  <c r="AC7" i="4"/>
  <c r="AK7" i="4"/>
  <c r="W9" i="4"/>
  <c r="AE9" i="4"/>
  <c r="AM9" i="4"/>
  <c r="Y11" i="4"/>
  <c r="AG11" i="4"/>
  <c r="AO11" i="4"/>
  <c r="X14" i="4"/>
  <c r="AF14" i="4"/>
  <c r="AN14" i="4"/>
  <c r="AC15" i="4"/>
  <c r="AK15" i="4"/>
  <c r="W17" i="4"/>
  <c r="AE17" i="4"/>
  <c r="AK18" i="4"/>
  <c r="AC18" i="4"/>
  <c r="AJ18" i="4"/>
  <c r="AL18" i="4"/>
  <c r="AD18" i="4"/>
  <c r="Y18" i="4"/>
  <c r="AI18" i="4"/>
  <c r="AM20" i="4"/>
  <c r="AE20" i="4"/>
  <c r="W20" i="4"/>
  <c r="AL20" i="4"/>
  <c r="AD20" i="4"/>
  <c r="AK20" i="4"/>
  <c r="AC20" i="4"/>
  <c r="AJ20" i="4"/>
  <c r="AB20" i="4"/>
  <c r="AN20" i="4"/>
  <c r="AF20" i="4"/>
  <c r="X20" i="4"/>
  <c r="AP20" i="4"/>
  <c r="AK25" i="4"/>
  <c r="AI26" i="4"/>
  <c r="AG32" i="4"/>
  <c r="X36" i="4"/>
  <c r="AO39" i="4"/>
  <c r="AG39" i="4"/>
  <c r="Y39" i="4"/>
  <c r="AL39" i="4"/>
  <c r="AD39" i="4"/>
  <c r="AJ39" i="4"/>
  <c r="Z39" i="4"/>
  <c r="AI39" i="4"/>
  <c r="W39" i="4"/>
  <c r="AH39" i="4"/>
  <c r="AF39" i="4"/>
  <c r="AE39" i="4"/>
  <c r="AK39" i="4"/>
  <c r="X39" i="4"/>
  <c r="AP39" i="4"/>
  <c r="AP44" i="4"/>
  <c r="AH44" i="4"/>
  <c r="Z44" i="4"/>
  <c r="AM44" i="4"/>
  <c r="AE44" i="4"/>
  <c r="W44" i="4"/>
  <c r="AI44" i="4"/>
  <c r="X44" i="4"/>
  <c r="AN44" i="4"/>
  <c r="AB44" i="4"/>
  <c r="AL44" i="4"/>
  <c r="AA44" i="4"/>
  <c r="AK44" i="4"/>
  <c r="Y44" i="4"/>
  <c r="AJ44" i="4"/>
  <c r="AG44" i="4"/>
  <c r="AO44" i="4"/>
  <c r="AC44" i="4"/>
  <c r="AA45" i="4"/>
  <c r="X53" i="4"/>
  <c r="X9" i="4"/>
  <c r="AF9" i="4"/>
  <c r="AN9" i="4"/>
  <c r="AD7" i="4"/>
  <c r="AL7" i="4"/>
  <c r="AD15" i="4"/>
  <c r="AL15" i="4"/>
  <c r="AN17" i="4"/>
  <c r="AF17" i="4"/>
  <c r="AO17" i="4"/>
  <c r="AG17" i="4"/>
  <c r="AH17" i="4"/>
  <c r="AJ21" i="4"/>
  <c r="AB21" i="4"/>
  <c r="AI21" i="4"/>
  <c r="AA21" i="4"/>
  <c r="AP21" i="4"/>
  <c r="AH21" i="4"/>
  <c r="Z21" i="4"/>
  <c r="AO21" i="4"/>
  <c r="AG21" i="4"/>
  <c r="Y21" i="4"/>
  <c r="AK21" i="4"/>
  <c r="AC21" i="4"/>
  <c r="AF21" i="4"/>
  <c r="AO31" i="4"/>
  <c r="AG31" i="4"/>
  <c r="Y31" i="4"/>
  <c r="AK31" i="4"/>
  <c r="AB31" i="4"/>
  <c r="AJ31" i="4"/>
  <c r="AA31" i="4"/>
  <c r="AI31" i="4"/>
  <c r="Z31" i="4"/>
  <c r="AH31" i="4"/>
  <c r="X31" i="4"/>
  <c r="AL31" i="4"/>
  <c r="AC31" i="4"/>
  <c r="AP31" i="4"/>
  <c r="AO32" i="4"/>
  <c r="Y36" i="4"/>
  <c r="AL45" i="4"/>
  <c r="J4" i="4"/>
  <c r="S4" i="4" s="1"/>
  <c r="AC5" i="4"/>
  <c r="Z6" i="4"/>
  <c r="AH6" i="4"/>
  <c r="W7" i="4"/>
  <c r="AE7" i="4"/>
  <c r="AM7" i="4"/>
  <c r="Y9" i="4"/>
  <c r="AG9" i="4"/>
  <c r="AA11" i="4"/>
  <c r="AI11" i="4"/>
  <c r="AC13" i="4"/>
  <c r="Z14" i="4"/>
  <c r="AH14" i="4"/>
  <c r="W15" i="4"/>
  <c r="AE15" i="4"/>
  <c r="AM15" i="4"/>
  <c r="Y17" i="4"/>
  <c r="AI17" i="4"/>
  <c r="AA18" i="4"/>
  <c r="AN18" i="4"/>
  <c r="Z20" i="4"/>
  <c r="AL21" i="4"/>
  <c r="Z24" i="4"/>
  <c r="AD30" i="4"/>
  <c r="AP32" i="4"/>
  <c r="AA36" i="4"/>
  <c r="AG37" i="4"/>
  <c r="AL40" i="4"/>
  <c r="AD40" i="4"/>
  <c r="AI40" i="4"/>
  <c r="AA40" i="4"/>
  <c r="AO40" i="4"/>
  <c r="AE40" i="4"/>
  <c r="AG40" i="4"/>
  <c r="AF40" i="4"/>
  <c r="AP40" i="4"/>
  <c r="AC40" i="4"/>
  <c r="AN40" i="4"/>
  <c r="AB40" i="4"/>
  <c r="AH40" i="4"/>
  <c r="W40" i="4"/>
  <c r="AI41" i="4"/>
  <c r="AA41" i="4"/>
  <c r="AN41" i="4"/>
  <c r="AF41" i="4"/>
  <c r="X41" i="4"/>
  <c r="AJ41" i="4"/>
  <c r="Y41" i="4"/>
  <c r="AP41" i="4"/>
  <c r="AD41" i="4"/>
  <c r="AO41" i="4"/>
  <c r="AC41" i="4"/>
  <c r="AM41" i="4"/>
  <c r="AB41" i="4"/>
  <c r="AL41" i="4"/>
  <c r="Z41" i="4"/>
  <c r="AK41" i="4"/>
  <c r="AE41" i="4"/>
  <c r="X43" i="4"/>
  <c r="AF44" i="4"/>
  <c r="AP50" i="4"/>
  <c r="AH50" i="4"/>
  <c r="Z50" i="4"/>
  <c r="AM50" i="4"/>
  <c r="AE50" i="4"/>
  <c r="W50" i="4"/>
  <c r="AN50" i="4"/>
  <c r="AC50" i="4"/>
  <c r="AD50" i="4"/>
  <c r="AO50" i="4"/>
  <c r="AB50" i="4"/>
  <c r="AL50" i="4"/>
  <c r="AA50" i="4"/>
  <c r="AK50" i="4"/>
  <c r="Y50" i="4"/>
  <c r="AJ50" i="4"/>
  <c r="X50" i="4"/>
  <c r="AI50" i="4"/>
  <c r="AF50" i="4"/>
  <c r="AM45" i="4"/>
  <c r="AE45" i="4"/>
  <c r="W45" i="4"/>
  <c r="AJ45" i="4"/>
  <c r="AB45" i="4"/>
  <c r="AN45" i="4"/>
  <c r="AC45" i="4"/>
  <c r="AI45" i="4"/>
  <c r="X45" i="4"/>
  <c r="AH45" i="4"/>
  <c r="AG45" i="4"/>
  <c r="AF45" i="4"/>
  <c r="AP45" i="4"/>
  <c r="AD45" i="4"/>
  <c r="AK45" i="4"/>
  <c r="Y45" i="4"/>
  <c r="AF15" i="4"/>
  <c r="AK17" i="4"/>
  <c r="AA25" i="4"/>
  <c r="AL26" i="4"/>
  <c r="AD26" i="4"/>
  <c r="AP26" i="4"/>
  <c r="AG26" i="4"/>
  <c r="X26" i="4"/>
  <c r="AO26" i="4"/>
  <c r="AF26" i="4"/>
  <c r="W26" i="4"/>
  <c r="AN26" i="4"/>
  <c r="AE26" i="4"/>
  <c r="AM26" i="4"/>
  <c r="AC26" i="4"/>
  <c r="AH26" i="4"/>
  <c r="Y26" i="4"/>
  <c r="AF30" i="4"/>
  <c r="AD31" i="4"/>
  <c r="W32" i="4"/>
  <c r="AK36" i="4"/>
  <c r="AJ46" i="4"/>
  <c r="AB46" i="4"/>
  <c r="AO46" i="4"/>
  <c r="AG46" i="4"/>
  <c r="Y46" i="4"/>
  <c r="AH46" i="4"/>
  <c r="W46" i="4"/>
  <c r="AF46" i="4"/>
  <c r="AE46" i="4"/>
  <c r="AP46" i="4"/>
  <c r="AD46" i="4"/>
  <c r="AN46" i="4"/>
  <c r="AC46" i="4"/>
  <c r="AM46" i="4"/>
  <c r="AA46" i="4"/>
  <c r="AI46" i="4"/>
  <c r="AG54" i="4"/>
  <c r="AB22" i="4"/>
  <c r="AJ22" i="4"/>
  <c r="Z28" i="4"/>
  <c r="AB29" i="4"/>
  <c r="AK29" i="4"/>
  <c r="Y33" i="4"/>
  <c r="AK33" i="4"/>
  <c r="AN34" i="4"/>
  <c r="AF34" i="4"/>
  <c r="X34" i="4"/>
  <c r="AK34" i="4"/>
  <c r="AC34" i="4"/>
  <c r="AJ34" i="4"/>
  <c r="Z34" i="4"/>
  <c r="AG34" i="4"/>
  <c r="AA35" i="4"/>
  <c r="AN35" i="4"/>
  <c r="AJ38" i="4"/>
  <c r="AB38" i="4"/>
  <c r="AO38" i="4"/>
  <c r="AG38" i="4"/>
  <c r="Y38" i="4"/>
  <c r="AP38" i="4"/>
  <c r="AE38" i="4"/>
  <c r="AA38" i="4"/>
  <c r="AM38" i="4"/>
  <c r="AA42" i="4"/>
  <c r="AG47" i="4"/>
  <c r="AB48" i="4"/>
  <c r="W49" i="4"/>
  <c r="X52" i="4"/>
  <c r="AC55" i="4"/>
  <c r="AK49" i="4"/>
  <c r="AC49" i="4"/>
  <c r="AP49" i="4"/>
  <c r="AH49" i="4"/>
  <c r="Z49" i="4"/>
  <c r="AJ49" i="4"/>
  <c r="Y49" i="4"/>
  <c r="AA49" i="4"/>
  <c r="AM49" i="4"/>
  <c r="AJ52" i="4"/>
  <c r="AB52" i="4"/>
  <c r="AO52" i="4"/>
  <c r="AG52" i="4"/>
  <c r="Y52" i="4"/>
  <c r="AM52" i="4"/>
  <c r="AC52" i="4"/>
  <c r="AA52" i="4"/>
  <c r="AN52" i="4"/>
  <c r="AN42" i="4"/>
  <c r="AF42" i="4"/>
  <c r="X42" i="4"/>
  <c r="AK42" i="4"/>
  <c r="AC42" i="4"/>
  <c r="AM42" i="4"/>
  <c r="AB42" i="4"/>
  <c r="AG42" i="4"/>
  <c r="AN48" i="4"/>
  <c r="AF48" i="4"/>
  <c r="X48" i="4"/>
  <c r="AK48" i="4"/>
  <c r="AC48" i="4"/>
  <c r="AH48" i="4"/>
  <c r="W48" i="4"/>
  <c r="AG48" i="4"/>
  <c r="AB49" i="4"/>
  <c r="AN49" i="4"/>
  <c r="AD52" i="4"/>
  <c r="AP52" i="4"/>
  <c r="AI55" i="4"/>
  <c r="AA55" i="4"/>
  <c r="AN55" i="4"/>
  <c r="AF55" i="4"/>
  <c r="X55" i="4"/>
  <c r="AG55" i="4"/>
  <c r="AH55" i="4"/>
  <c r="AN28" i="4"/>
  <c r="AF28" i="4"/>
  <c r="X28" i="4"/>
  <c r="AD28" i="4"/>
  <c r="AM28" i="4"/>
  <c r="AD33" i="4"/>
  <c r="AP33" i="4"/>
  <c r="AG35" i="4"/>
  <c r="AH38" i="4"/>
  <c r="AH42" i="4"/>
  <c r="Z47" i="4"/>
  <c r="AL47" i="4"/>
  <c r="AI48" i="4"/>
  <c r="AD49" i="4"/>
  <c r="AO49" i="4"/>
  <c r="AE52" i="4"/>
  <c r="W55" i="4"/>
  <c r="AJ55" i="4"/>
  <c r="W57" i="4"/>
  <c r="AN57" i="4"/>
  <c r="Y22" i="4"/>
  <c r="AG22" i="4"/>
  <c r="AO22" i="4"/>
  <c r="AE28" i="4"/>
  <c r="AO28" i="4"/>
  <c r="Y29" i="4"/>
  <c r="AB34" i="4"/>
  <c r="AO34" i="4"/>
  <c r="W35" i="4"/>
  <c r="W38" i="4"/>
  <c r="AI38" i="4"/>
  <c r="W42" i="4"/>
  <c r="AI42" i="4"/>
  <c r="AB47" i="4"/>
  <c r="Y48" i="4"/>
  <c r="AJ48" i="4"/>
  <c r="AE49" i="4"/>
  <c r="AF52" i="4"/>
  <c r="Y55" i="4"/>
  <c r="AK55" i="4"/>
  <c r="X57" i="4"/>
  <c r="AO57" i="4"/>
  <c r="Z22" i="4"/>
  <c r="AH22" i="4"/>
  <c r="AP22" i="4"/>
  <c r="W28" i="4"/>
  <c r="AG28" i="4"/>
  <c r="AP28" i="4"/>
  <c r="AI33" i="4"/>
  <c r="AA33" i="4"/>
  <c r="AN33" i="4"/>
  <c r="AF33" i="4"/>
  <c r="X33" i="4"/>
  <c r="AG33" i="4"/>
  <c r="AH33" i="4"/>
  <c r="Y42" i="4"/>
  <c r="AJ42" i="4"/>
  <c r="AI47" i="4"/>
  <c r="AA47" i="4"/>
  <c r="AN47" i="4"/>
  <c r="AF47" i="4"/>
  <c r="X47" i="4"/>
  <c r="AO47" i="4"/>
  <c r="AD47" i="4"/>
  <c r="AC47" i="4"/>
  <c r="AP47" i="4"/>
  <c r="Z48" i="4"/>
  <c r="AL48" i="4"/>
  <c r="AF49" i="4"/>
  <c r="AH52" i="4"/>
  <c r="Z55" i="4"/>
  <c r="AL55" i="4"/>
  <c r="AA22" i="4"/>
  <c r="Y28" i="4"/>
  <c r="AH28" i="4"/>
  <c r="AM29" i="4"/>
  <c r="AE29" i="4"/>
  <c r="W29" i="4"/>
  <c r="AA29" i="4"/>
  <c r="AJ29" i="4"/>
  <c r="W33" i="4"/>
  <c r="AJ33" i="4"/>
  <c r="AE34" i="4"/>
  <c r="AK35" i="4"/>
  <c r="AC35" i="4"/>
  <c r="AP35" i="4"/>
  <c r="AH35" i="4"/>
  <c r="Z35" i="4"/>
  <c r="AM35" i="4"/>
  <c r="AB35" i="4"/>
  <c r="Y35" i="4"/>
  <c r="AL35" i="4"/>
  <c r="AL38" i="4"/>
  <c r="Z42" i="4"/>
  <c r="AL42" i="4"/>
  <c r="AA48" i="4"/>
  <c r="AM48" i="4"/>
  <c r="AG49" i="4"/>
  <c r="W52" i="4"/>
  <c r="AI52" i="4"/>
  <c r="AB55" i="4"/>
  <c r="AM55" i="4"/>
  <c r="AK57" i="4"/>
  <c r="AC57" i="4"/>
  <c r="AI57" i="4"/>
  <c r="AA57" i="4"/>
  <c r="AP57" i="4"/>
  <c r="AH57" i="4"/>
  <c r="Z57" i="4"/>
  <c r="AL57" i="4"/>
  <c r="AD57" i="4"/>
  <c r="AG57" i="4"/>
  <c r="AB57" i="4"/>
  <c r="AP58" i="4"/>
  <c r="AH58" i="4"/>
  <c r="Z58" i="4"/>
  <c r="AN58" i="4"/>
  <c r="AF58" i="4"/>
  <c r="X58" i="4"/>
  <c r="AM58" i="4"/>
  <c r="AE58" i="4"/>
  <c r="W58" i="4"/>
  <c r="AL58" i="4"/>
  <c r="AD58" i="4"/>
  <c r="AI58" i="4"/>
  <c r="AA58" i="4"/>
  <c r="I60" i="4"/>
  <c r="AC60" i="4"/>
  <c r="AK60" i="4"/>
  <c r="J60" i="4"/>
  <c r="AD60" i="4"/>
  <c r="AL60" i="4"/>
  <c r="AE60" i="4"/>
  <c r="AM60" i="4"/>
  <c r="D60" i="4"/>
  <c r="L60" i="4"/>
  <c r="X60" i="4"/>
  <c r="AF60" i="4"/>
  <c r="AN60" i="4"/>
  <c r="AC56" i="4"/>
  <c r="AK56" i="4"/>
  <c r="E60" i="4"/>
  <c r="Y60" i="4"/>
  <c r="AG60" i="4"/>
  <c r="AO60" i="4"/>
  <c r="F60" i="4"/>
  <c r="Z60" i="4"/>
  <c r="AH60" i="4"/>
  <c r="AP60" i="4"/>
  <c r="AI60" i="4"/>
  <c r="X56" i="4"/>
  <c r="AF56" i="4"/>
  <c r="H60" i="4"/>
  <c r="P60" i="4"/>
  <c r="AB60" i="4"/>
  <c r="V22" i="4" l="1"/>
  <c r="K22" i="4" s="1"/>
  <c r="T22" i="4" s="1"/>
  <c r="V34" i="4"/>
  <c r="K34" i="4" s="1"/>
  <c r="V48" i="4"/>
  <c r="K48" i="4" s="1"/>
  <c r="V31" i="4"/>
  <c r="K31" i="4" s="1"/>
  <c r="V51" i="4"/>
  <c r="K51" i="4" s="1"/>
  <c r="V14" i="4"/>
  <c r="K14" i="4" s="1"/>
  <c r="V30" i="4"/>
  <c r="K30" i="4" s="1"/>
  <c r="V43" i="4"/>
  <c r="K43" i="4" s="1"/>
  <c r="V6" i="4"/>
  <c r="K6" i="4" s="1"/>
  <c r="V33" i="4"/>
  <c r="K33" i="4" s="1"/>
  <c r="V45" i="4"/>
  <c r="K45" i="4" s="1"/>
  <c r="V42" i="4"/>
  <c r="K42" i="4" s="1"/>
  <c r="V7" i="4"/>
  <c r="K7" i="4" s="1"/>
  <c r="V44" i="4"/>
  <c r="K44" i="4" s="1"/>
  <c r="V37" i="4"/>
  <c r="K37" i="4" s="1"/>
  <c r="V19" i="4"/>
  <c r="K19" i="4" s="1"/>
  <c r="V29" i="4"/>
  <c r="K29" i="4" s="1"/>
  <c r="T29" i="4" s="1"/>
  <c r="V47" i="4"/>
  <c r="K47" i="4" s="1"/>
  <c r="T47" i="4" s="1"/>
  <c r="V40" i="4"/>
  <c r="K40" i="4" s="1"/>
  <c r="V53" i="4"/>
  <c r="K53" i="4" s="1"/>
  <c r="V21" i="4"/>
  <c r="K21" i="4" s="1"/>
  <c r="V5" i="4"/>
  <c r="K5" i="4" s="1"/>
  <c r="V28" i="4"/>
  <c r="K28" i="4" s="1"/>
  <c r="V38" i="4"/>
  <c r="K38" i="4" s="1"/>
  <c r="V9" i="4"/>
  <c r="K9" i="4" s="1"/>
  <c r="V27" i="4"/>
  <c r="K27" i="4" s="1"/>
  <c r="V11" i="4"/>
  <c r="K11" i="4" s="1"/>
  <c r="V10" i="4"/>
  <c r="K10" i="4" s="1"/>
  <c r="V58" i="4"/>
  <c r="K58" i="4" s="1"/>
  <c r="V52" i="4"/>
  <c r="K52" i="4" s="1"/>
  <c r="T52" i="4" s="1"/>
  <c r="V35" i="4"/>
  <c r="K35" i="4" s="1"/>
  <c r="V49" i="4"/>
  <c r="K49" i="4" s="1"/>
  <c r="V41" i="4"/>
  <c r="K41" i="4" s="1"/>
  <c r="V25" i="4"/>
  <c r="K25" i="4" s="1"/>
  <c r="V36" i="4"/>
  <c r="K36" i="4" s="1"/>
  <c r="V54" i="4"/>
  <c r="K54" i="4" s="1"/>
  <c r="V12" i="4"/>
  <c r="K12" i="4" s="1"/>
  <c r="V55" i="4"/>
  <c r="K55" i="4" s="1"/>
  <c r="V56" i="4"/>
  <c r="K56" i="4" s="1"/>
  <c r="Q60" i="4"/>
  <c r="V46" i="4"/>
  <c r="K46" i="4" s="1"/>
  <c r="V32" i="4"/>
  <c r="K32" i="4" s="1"/>
  <c r="AP4" i="4"/>
  <c r="Z4" i="4"/>
  <c r="AG4" i="4"/>
  <c r="AO4" i="4"/>
  <c r="AN4" i="4"/>
  <c r="AF4" i="4"/>
  <c r="X4" i="4"/>
  <c r="AM4" i="4"/>
  <c r="W4" i="4"/>
  <c r="AE4" i="4"/>
  <c r="AL4" i="4"/>
  <c r="AD4" i="4"/>
  <c r="AK4" i="4"/>
  <c r="AC4" i="4"/>
  <c r="AJ4" i="4"/>
  <c r="AB4" i="4"/>
  <c r="AH4" i="4"/>
  <c r="AI4" i="4"/>
  <c r="AA4" i="4"/>
  <c r="Y4" i="4"/>
  <c r="V20" i="4"/>
  <c r="K20" i="4" s="1"/>
  <c r="V24" i="4"/>
  <c r="K24" i="4" s="1"/>
  <c r="V8" i="4"/>
  <c r="K8" i="4" s="1"/>
  <c r="V50" i="4"/>
  <c r="K50" i="4" s="1"/>
  <c r="V17" i="4"/>
  <c r="K17" i="4" s="1"/>
  <c r="V57" i="4"/>
  <c r="K57" i="4" s="1"/>
  <c r="V26" i="4"/>
  <c r="K26" i="4" s="1"/>
  <c r="V15" i="4"/>
  <c r="K15" i="4" s="1"/>
  <c r="V39" i="4"/>
  <c r="K39" i="4" s="1"/>
  <c r="V23" i="4"/>
  <c r="K23" i="4" s="1"/>
  <c r="V18" i="4"/>
  <c r="K18" i="4" s="1"/>
  <c r="V13" i="4"/>
  <c r="K13" i="4" s="1"/>
  <c r="V16" i="4"/>
  <c r="K16" i="4" s="1"/>
  <c r="N42" i="4" l="1"/>
  <c r="T42" i="4"/>
  <c r="N33" i="4"/>
  <c r="T33" i="4"/>
  <c r="N39" i="4"/>
  <c r="T39" i="4"/>
  <c r="N21" i="4"/>
  <c r="T21" i="4"/>
  <c r="N6" i="4"/>
  <c r="T6" i="4"/>
  <c r="N54" i="4"/>
  <c r="T54" i="4"/>
  <c r="N41" i="4"/>
  <c r="T41" i="4"/>
  <c r="N49" i="4"/>
  <c r="T49" i="4"/>
  <c r="N53" i="4"/>
  <c r="T53" i="4"/>
  <c r="N43" i="4"/>
  <c r="T43" i="4"/>
  <c r="N28" i="4"/>
  <c r="T28" i="4"/>
  <c r="N40" i="4"/>
  <c r="T40" i="4"/>
  <c r="N30" i="4"/>
  <c r="T30" i="4"/>
  <c r="N26" i="4"/>
  <c r="T26" i="4"/>
  <c r="N50" i="4"/>
  <c r="T50" i="4"/>
  <c r="N32" i="4"/>
  <c r="T32" i="4"/>
  <c r="N14" i="4"/>
  <c r="T14" i="4"/>
  <c r="N5" i="4"/>
  <c r="T5" i="4"/>
  <c r="N8" i="4"/>
  <c r="T8" i="4"/>
  <c r="N58" i="4"/>
  <c r="T58" i="4"/>
  <c r="N51" i="4"/>
  <c r="T51" i="4"/>
  <c r="N36" i="4"/>
  <c r="T36" i="4"/>
  <c r="N57" i="4"/>
  <c r="T57" i="4"/>
  <c r="N46" i="4"/>
  <c r="T46" i="4"/>
  <c r="N24" i="4"/>
  <c r="T24" i="4"/>
  <c r="N10" i="4"/>
  <c r="T10" i="4"/>
  <c r="N19" i="4"/>
  <c r="T19" i="4"/>
  <c r="N31" i="4"/>
  <c r="T31" i="4"/>
  <c r="N45" i="4"/>
  <c r="T45" i="4"/>
  <c r="N35" i="4"/>
  <c r="T35" i="4"/>
  <c r="N20" i="4"/>
  <c r="T20" i="4"/>
  <c r="N56" i="4"/>
  <c r="T56" i="4"/>
  <c r="N11" i="4"/>
  <c r="T11" i="4"/>
  <c r="N37" i="4"/>
  <c r="T37" i="4"/>
  <c r="N48" i="4"/>
  <c r="T48" i="4"/>
  <c r="N23" i="4"/>
  <c r="T23" i="4"/>
  <c r="N25" i="4"/>
  <c r="T25" i="4"/>
  <c r="N17" i="4"/>
  <c r="T17" i="4"/>
  <c r="N16" i="4"/>
  <c r="T16" i="4"/>
  <c r="N13" i="4"/>
  <c r="T13" i="4"/>
  <c r="N55" i="4"/>
  <c r="T55" i="4"/>
  <c r="N27" i="4"/>
  <c r="T27" i="4"/>
  <c r="N44" i="4"/>
  <c r="T44" i="4"/>
  <c r="N34" i="4"/>
  <c r="T34" i="4"/>
  <c r="N38" i="4"/>
  <c r="T38" i="4"/>
  <c r="N15" i="4"/>
  <c r="T15" i="4"/>
  <c r="N18" i="4"/>
  <c r="T18" i="4"/>
  <c r="N12" i="4"/>
  <c r="T12" i="4"/>
  <c r="N9" i="4"/>
  <c r="T9" i="4"/>
  <c r="N7" i="4"/>
  <c r="T7" i="4"/>
  <c r="K60" i="4"/>
  <c r="N52" i="4"/>
  <c r="V4" i="4"/>
  <c r="N60" i="4" l="1"/>
  <c r="T60" i="4" s="1"/>
  <c r="V62" i="4"/>
  <c r="K4" i="4"/>
  <c r="N4" i="4" l="1"/>
  <c r="T4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<sst xmlns="http://schemas.openxmlformats.org/spreadsheetml/2006/main" count="512" uniqueCount="112">
  <si>
    <t>נחל עוז</t>
  </si>
  <si>
    <t>עלות תחזוקה</t>
  </si>
  <si>
    <t>שדרות</t>
  </si>
  <si>
    <t>מס' תשובים</t>
  </si>
  <si>
    <t xml:space="preserve">צריכה ישובית שנתית </t>
  </si>
  <si>
    <t>שם יישוב</t>
  </si>
  <si>
    <t>אור הנר</t>
  </si>
  <si>
    <t>ניר עוז</t>
  </si>
  <si>
    <t>נתיבות</t>
  </si>
  <si>
    <t>עמיעוז</t>
  </si>
  <si>
    <t>איבים</t>
  </si>
  <si>
    <t>גברעם</t>
  </si>
  <si>
    <t>ניר עם</t>
  </si>
  <si>
    <t>יד מרדכי</t>
  </si>
  <si>
    <t>בארי</t>
  </si>
  <si>
    <t>ניר יצחק</t>
  </si>
  <si>
    <t>שוקדה</t>
  </si>
  <si>
    <t>סעד</t>
  </si>
  <si>
    <t>גבים</t>
  </si>
  <si>
    <t>ברור חיל</t>
  </si>
  <si>
    <t>מבקיעים</t>
  </si>
  <si>
    <t>זיקים</t>
  </si>
  <si>
    <t>נירים</t>
  </si>
  <si>
    <t>תקומה</t>
  </si>
  <si>
    <t>מפלסים</t>
  </si>
  <si>
    <t>עין השלושה</t>
  </si>
  <si>
    <t>מגן</t>
  </si>
  <si>
    <t>רעים</t>
  </si>
  <si>
    <t>ארז</t>
  </si>
  <si>
    <t>שובה</t>
  </si>
  <si>
    <t>כרמיה</t>
  </si>
  <si>
    <t>יכיני</t>
  </si>
  <si>
    <t>מבטחים</t>
  </si>
  <si>
    <t>כיסופים</t>
  </si>
  <si>
    <t>כפר עזה</t>
  </si>
  <si>
    <t>ישע</t>
  </si>
  <si>
    <t>אוהד</t>
  </si>
  <si>
    <t>תלמי אליהו</t>
  </si>
  <si>
    <t>שדה ניצן</t>
  </si>
  <si>
    <t>זמרת</t>
  </si>
  <si>
    <t>תושיה</t>
  </si>
  <si>
    <t>כרם שלום</t>
  </si>
  <si>
    <t>כפר מימון</t>
  </si>
  <si>
    <t>צוחר</t>
  </si>
  <si>
    <t>עלומים</t>
  </si>
  <si>
    <t>שדי אברהם</t>
  </si>
  <si>
    <t>יתד</t>
  </si>
  <si>
    <t>פריגן</t>
  </si>
  <si>
    <t>יבול</t>
  </si>
  <si>
    <t>תלמי יוסף</t>
  </si>
  <si>
    <t>סופה</t>
  </si>
  <si>
    <t>חולית</t>
  </si>
  <si>
    <t>עין הבשור</t>
  </si>
  <si>
    <t>דקל</t>
  </si>
  <si>
    <t>נתיב העשרה</t>
  </si>
  <si>
    <t>מרכז אבשלום</t>
  </si>
  <si>
    <t>יישוב</t>
  </si>
  <si>
    <t>איטרציה</t>
  </si>
  <si>
    <t>עצמאות אנרגטית (מבוקש)</t>
  </si>
  <si>
    <t>KW</t>
  </si>
  <si>
    <t>KWH</t>
  </si>
  <si>
    <t>אחוז העברה לרשת</t>
  </si>
  <si>
    <t>אחוז עצמאות אנרגטית בפועל חורף</t>
  </si>
  <si>
    <t>אחוז עצמאות אנרגטית בפועל מעבר</t>
  </si>
  <si>
    <t>אחוז עצמאות אנרגטית בפועל קיץ</t>
  </si>
  <si>
    <t>עלות מערכת אגירה, ₪</t>
  </si>
  <si>
    <t>עלות תחזוקה מערכת אגירה</t>
  </si>
  <si>
    <t>עלויות תחזוקה PV</t>
  </si>
  <si>
    <t>עלות מערכת PV</t>
  </si>
  <si>
    <t>סה"כ עלות אגירה</t>
  </si>
  <si>
    <t>עלות קירוי PV</t>
  </si>
  <si>
    <t>סה"כ עלות PV</t>
  </si>
  <si>
    <t>עלות מערכת אגירה</t>
  </si>
  <si>
    <t>עלות תחזוקה מהוונת</t>
  </si>
  <si>
    <t>אבשלום</t>
  </si>
  <si>
    <t>פרי גן</t>
  </si>
  <si>
    <t>מפעלי מעון</t>
  </si>
  <si>
    <t/>
  </si>
  <si>
    <t>שטח כללי</t>
  </si>
  <si>
    <t>כרמייה</t>
  </si>
  <si>
    <t>תושייה</t>
  </si>
  <si>
    <t>פארק תעשיות ספיר</t>
  </si>
  <si>
    <t>יישוב נבחר</t>
  </si>
  <si>
    <t xml:space="preserve">פוטנציאל פי וי </t>
  </si>
  <si>
    <t>כפר מיימון2</t>
  </si>
  <si>
    <t>פי וי עם קירוי</t>
  </si>
  <si>
    <t>פי וי ללא קירוי</t>
  </si>
  <si>
    <t>שטח פי וי ללא קירוי</t>
  </si>
  <si>
    <t xml:space="preserve">יחס שטח / פי וי </t>
  </si>
  <si>
    <t>מר / ק"ו</t>
  </si>
  <si>
    <t>שטח פי וי עם קירוי</t>
  </si>
  <si>
    <t>שיעור קירוי</t>
  </si>
  <si>
    <t>עלות מערכותPV -  ללא תחזוקה</t>
  </si>
  <si>
    <t>עלות אגירה - ללא תחזוקה</t>
  </si>
  <si>
    <t>צריכה יישובית שנתית (KWH)</t>
  </si>
  <si>
    <t>שטח גג אפקטיבי (מ"ר)</t>
  </si>
  <si>
    <t>שטח קירוי אפקטיבי (מ"ר)</t>
  </si>
  <si>
    <t>אחוז השטח הדורש קירוי (%)</t>
  </si>
  <si>
    <t>מספר אנשים</t>
  </si>
  <si>
    <t>שטח גג לנפש (מ"ר)</t>
  </si>
  <si>
    <t>פוטנציאל PV (KW)</t>
  </si>
  <si>
    <t>פוטנציאל סולארי לנפש (KW)</t>
  </si>
  <si>
    <t>הספק אגירה (KW)</t>
  </si>
  <si>
    <t>קיבולת אגירה (KWH)</t>
  </si>
  <si>
    <t>עצמאות אנרגטית בחורף (%)</t>
  </si>
  <si>
    <t>עלות מערכות פי וי (₪)</t>
  </si>
  <si>
    <t>עלות אגירה -(₪)</t>
  </si>
  <si>
    <t>עלות תחזוקה (₪)</t>
  </si>
  <si>
    <t>עלות כוללת לנפש</t>
  </si>
  <si>
    <t>עלות לנפש</t>
  </si>
  <si>
    <t>עלות כוללת לנפש (₪)</t>
  </si>
  <si>
    <t>עלות כוללת לנפש לשנה, ל-25 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</si>
</sst>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0.0%"/>
    <numFmt numFmtId="168" formatCode="_(* #,##0_);_(* \(#,##0\);_(* &quot;-&quot;??_);_(@_)"/>
    <numFmt numFmtId="169" formatCode="_(* #,##0.0_);_(* \(#,##0.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rgb="FF00008B"/>
      <name val="Arial"/>
      <family val="2"/>
      <scheme val="minor"/>
    </font>
    <font>
      <sz val="12"/>
      <color rgb="FF002288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2"/>
      <color rgb="FF036269"/>
      <name val="Arial"/>
      <family val="2"/>
      <scheme val="minor"/>
    </font>
    <font>
      <b/>
      <sz val="11"/>
      <color rgb="FF036269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2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0099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DF3D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" fillId="5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0" fillId="2" borderId="0" xfId="0" applyFill="1"/>
    <xf numFmtId="49" fontId="3" fillId="3" borderId="1" xfId="0" applyNumberFormat="1" applyFont="1" applyFill="1" applyBorder="1" applyAlignment="1">
      <alignment horizontal="right" wrapText="1"/>
    </xf>
    <xf numFmtId="49" fontId="3" fillId="3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right" vertical="top" wrapText="1"/>
    </xf>
    <xf numFmtId="49" fontId="3" fillId="2" borderId="1" xfId="0" applyNumberFormat="1" applyFont="1" applyFill="1" applyBorder="1" applyAlignment="1">
      <alignment horizontal="center" wrapText="1"/>
    </xf>
    <xf numFmtId="0" fontId="6" fillId="0" borderId="0" xfId="0" applyFont="1"/>
    <xf numFmtId="3" fontId="0" fillId="0" borderId="0" xfId="0" applyNumberFormat="1"/>
    <xf numFmtId="167" fontId="0" fillId="0" borderId="0" xfId="2" applyNumberFormat="1" applyFont="1" applyBorder="1" applyAlignment="1">
      <alignment horizontal="center"/>
    </xf>
    <xf numFmtId="0" fontId="5" fillId="6" borderId="4" xfId="0" applyFont="1" applyFill="1" applyBorder="1" applyAlignment="1">
      <alignment horizontal="right" vertical="center"/>
    </xf>
    <xf numFmtId="0" fontId="7" fillId="7" borderId="4" xfId="0" applyFont="1" applyFill="1" applyBorder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7" fillId="7" borderId="5" xfId="0" applyFont="1" applyFill="1" applyBorder="1" applyAlignment="1">
      <alignment horizontal="right" vertical="center"/>
    </xf>
    <xf numFmtId="0" fontId="7" fillId="7" borderId="2" xfId="0" applyFont="1" applyFill="1" applyBorder="1" applyAlignment="1">
      <alignment horizontal="right" vertical="center"/>
    </xf>
    <xf numFmtId="0" fontId="0" fillId="8" borderId="4" xfId="0" applyFill="1" applyBorder="1" applyAlignment="1">
      <alignment horizontal="right" vertical="center"/>
    </xf>
    <xf numFmtId="9" fontId="0" fillId="0" borderId="0" xfId="2" applyFont="1"/>
    <xf numFmtId="168" fontId="0" fillId="0" borderId="0" xfId="3" applyNumberFormat="1" applyFont="1"/>
    <xf numFmtId="164" fontId="0" fillId="0" borderId="0" xfId="3" applyFont="1"/>
    <xf numFmtId="168" fontId="0" fillId="0" borderId="0" xfId="0" applyNumberFormat="1"/>
    <xf numFmtId="164" fontId="0" fillId="0" borderId="0" xfId="0" applyNumberFormat="1"/>
    <xf numFmtId="1" fontId="0" fillId="0" borderId="0" xfId="3" applyNumberFormat="1" applyFont="1"/>
    <xf numFmtId="0" fontId="0" fillId="8" borderId="0" xfId="0" applyFill="1" applyAlignment="1">
      <alignment horizontal="right" vertical="center"/>
    </xf>
    <xf numFmtId="169" fontId="0" fillId="0" borderId="0" xfId="3" applyNumberFormat="1" applyFont="1"/>
    <xf numFmtId="169" fontId="0" fillId="0" borderId="0" xfId="0" applyNumberFormat="1"/>
    <xf numFmtId="165" fontId="0" fillId="0" borderId="0" xfId="0" applyNumberFormat="1"/>
    <xf numFmtId="0" fontId="0" fillId="9" borderId="1" xfId="0" applyFill="1" applyBorder="1"/>
    <xf numFmtId="1" fontId="0" fillId="9" borderId="0" xfId="0" applyNumberFormat="1" applyFill="1"/>
    <xf numFmtId="0" fontId="0" fillId="0" borderId="1" xfId="0" applyBorder="1"/>
    <xf numFmtId="1" fontId="0" fillId="0" borderId="0" xfId="0" applyNumberFormat="1"/>
    <xf numFmtId="49" fontId="9" fillId="6" borderId="1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 vertical="center" wrapText="1"/>
    </xf>
    <xf numFmtId="1" fontId="9" fillId="6" borderId="7" xfId="0" applyNumberFormat="1" applyFont="1" applyFill="1" applyBorder="1" applyAlignment="1">
      <alignment horizontal="center" vertical="center" wrapText="1"/>
    </xf>
    <xf numFmtId="49" fontId="9" fillId="6" borderId="7" xfId="0" applyNumberFormat="1" applyFont="1" applyFill="1" applyBorder="1" applyAlignment="1">
      <alignment horizontal="center" vertical="center" wrapText="1"/>
    </xf>
    <xf numFmtId="49" fontId="9" fillId="6" borderId="0" xfId="0" applyNumberFormat="1" applyFont="1" applyFill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166" fontId="0" fillId="0" borderId="0" xfId="1" applyNumberFormat="1" applyFont="1"/>
    <xf numFmtId="166" fontId="0" fillId="0" borderId="0" xfId="0" applyNumberFormat="1"/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0" fillId="0" borderId="0" xfId="0" applyBorder="1"/>
    <xf numFmtId="1" fontId="0" fillId="0" borderId="0" xfId="0" applyNumberFormat="1" applyBorder="1"/>
    <xf numFmtId="0" fontId="0" fillId="9" borderId="0" xfId="0" applyFill="1" applyBorder="1"/>
    <xf numFmtId="1" fontId="0" fillId="9" borderId="0" xfId="0" applyNumberFormat="1" applyFill="1" applyBorder="1"/>
  </cellXfs>
  <cellStyles count="6">
    <cellStyle name="20% - Accent3 2" xfId="5" xr:uid="{3A532991-1536-49B3-85EF-F807D9028853}"/>
    <cellStyle name="Accent1 2" xfId="4" xr:uid="{E5A4325D-9179-49D1-A1E6-41A280088136}"/>
    <cellStyle name="Comma" xfId="1" builtinId="3"/>
    <cellStyle name="Comma 2" xfId="3" xr:uid="{170DC3E4-7DF8-4028-AAE6-BC096A29A55E}"/>
    <cellStyle name="Normal" xfId="0" builtinId="0"/>
    <cellStyle name="Percent" xfId="2" builtinId="5"/>
  </cellStyles>
  <dxfs count="0"/>
  <tableStyles count="1" defaultTableStyle="TableStyleMedium2" defaultPivotStyle="PivotStyleLight16">
    <tableStyle name="Invisible" pivot="0" table="0" count="0" xr9:uid="{34A8381A-7FEF-4E62-A8A0-A206732EE8B4}"/>
  </tableStyles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microsoft.com/office/2017/06/relationships/rdRichValue" Target="richData/rdrichvalu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גיליון1!$B$1</c:f>
              <c:strCache>
                <c:ptCount val="1"/>
                <c:pt idx="0">
                  <c:v>מספר אנשים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גיליון1!$B$2:$B$53</c:f>
              <c:numCache>
                <c:formatCode>_ * #,##0_ ;_ * \-#,##0_ ;_ * "-"??_ ;_ @_ </c:formatCode>
                <c:ptCount val="52"/>
                <c:pt idx="0">
                  <c:v>382</c:v>
                </c:pt>
                <c:pt idx="1">
                  <c:v>409</c:v>
                </c:pt>
                <c:pt idx="2">
                  <c:v>835</c:v>
                </c:pt>
                <c:pt idx="3">
                  <c:v>774</c:v>
                </c:pt>
                <c:pt idx="4">
                  <c:v>616</c:v>
                </c:pt>
                <c:pt idx="5">
                  <c:v>1108</c:v>
                </c:pt>
                <c:pt idx="6">
                  <c:v>1063</c:v>
                </c:pt>
                <c:pt idx="7">
                  <c:v>616</c:v>
                </c:pt>
                <c:pt idx="8">
                  <c:v>674</c:v>
                </c:pt>
                <c:pt idx="9">
                  <c:v>392</c:v>
                </c:pt>
                <c:pt idx="10">
                  <c:v>918</c:v>
                </c:pt>
                <c:pt idx="11">
                  <c:v>685</c:v>
                </c:pt>
                <c:pt idx="12">
                  <c:v>210</c:v>
                </c:pt>
                <c:pt idx="13">
                  <c:v>352</c:v>
                </c:pt>
                <c:pt idx="14">
                  <c:v>830</c:v>
                </c:pt>
                <c:pt idx="15">
                  <c:v>730</c:v>
                </c:pt>
                <c:pt idx="16">
                  <c:v>426</c:v>
                </c:pt>
                <c:pt idx="17">
                  <c:v>570</c:v>
                </c:pt>
                <c:pt idx="18">
                  <c:v>294</c:v>
                </c:pt>
                <c:pt idx="19">
                  <c:v>438</c:v>
                </c:pt>
                <c:pt idx="20">
                  <c:v>787</c:v>
                </c:pt>
                <c:pt idx="21">
                  <c:v>220</c:v>
                </c:pt>
                <c:pt idx="22">
                  <c:v>656</c:v>
                </c:pt>
                <c:pt idx="23">
                  <c:v>455</c:v>
                </c:pt>
                <c:pt idx="24">
                  <c:v>517</c:v>
                </c:pt>
                <c:pt idx="25">
                  <c:v>540</c:v>
                </c:pt>
                <c:pt idx="26">
                  <c:v>1057</c:v>
                </c:pt>
                <c:pt idx="27">
                  <c:v>479</c:v>
                </c:pt>
                <c:pt idx="28">
                  <c:v>633</c:v>
                </c:pt>
                <c:pt idx="29">
                  <c:v>380</c:v>
                </c:pt>
                <c:pt idx="30">
                  <c:v>726</c:v>
                </c:pt>
                <c:pt idx="31">
                  <c:v>416</c:v>
                </c:pt>
                <c:pt idx="32">
                  <c:v>948</c:v>
                </c:pt>
                <c:pt idx="33">
                  <c:v>37542</c:v>
                </c:pt>
                <c:pt idx="34">
                  <c:v>233</c:v>
                </c:pt>
                <c:pt idx="35">
                  <c:v>838</c:v>
                </c:pt>
                <c:pt idx="36">
                  <c:v>1109</c:v>
                </c:pt>
                <c:pt idx="37">
                  <c:v>353</c:v>
                </c:pt>
                <c:pt idx="38">
                  <c:v>531</c:v>
                </c:pt>
                <c:pt idx="39">
                  <c:v>218</c:v>
                </c:pt>
                <c:pt idx="40">
                  <c:v>249</c:v>
                </c:pt>
                <c:pt idx="41">
                  <c:v>452</c:v>
                </c:pt>
                <c:pt idx="42">
                  <c:v>422</c:v>
                </c:pt>
                <c:pt idx="43">
                  <c:v>393</c:v>
                </c:pt>
                <c:pt idx="44">
                  <c:v>360</c:v>
                </c:pt>
                <c:pt idx="45">
                  <c:v>27635</c:v>
                </c:pt>
                <c:pt idx="46">
                  <c:v>744</c:v>
                </c:pt>
                <c:pt idx="47">
                  <c:v>665</c:v>
                </c:pt>
                <c:pt idx="48">
                  <c:v>891</c:v>
                </c:pt>
                <c:pt idx="49">
                  <c:v>320</c:v>
                </c:pt>
                <c:pt idx="50">
                  <c:v>331</c:v>
                </c:pt>
                <c:pt idx="51">
                  <c:v>724</c:v>
                </c:pt>
              </c:numCache>
            </c:numRef>
          </c:xVal>
          <c:yVal>
            <c:numRef>
              <c:f>גיליון1!$C$2:$C$53</c:f>
              <c:numCache>
                <c:formatCode>_ * #,##0_ ;_ * \-#,##0_ ;_ * "-"??_ ;_ @_ </c:formatCode>
                <c:ptCount val="52"/>
                <c:pt idx="0">
                  <c:v>2.1524474862801992</c:v>
                </c:pt>
                <c:pt idx="1">
                  <c:v>3.4718679117447793</c:v>
                </c:pt>
                <c:pt idx="2">
                  <c:v>8.3490007935935306</c:v>
                </c:pt>
                <c:pt idx="3">
                  <c:v>0.73953177049282381</c:v>
                </c:pt>
                <c:pt idx="4">
                  <c:v>10.978397355656393</c:v>
                </c:pt>
                <c:pt idx="5">
                  <c:v>7.2331618894349941</c:v>
                </c:pt>
                <c:pt idx="6">
                  <c:v>8.1198585499098943</c:v>
                </c:pt>
                <c:pt idx="7">
                  <c:v>40.862110780785471</c:v>
                </c:pt>
                <c:pt idx="8">
                  <c:v>11.06438811626327</c:v>
                </c:pt>
                <c:pt idx="9">
                  <c:v>5.6170856896975625</c:v>
                </c:pt>
                <c:pt idx="10">
                  <c:v>8.7903575084652292</c:v>
                </c:pt>
                <c:pt idx="11">
                  <c:v>3.0050215460381664</c:v>
                </c:pt>
                <c:pt idx="12">
                  <c:v>28.982071141709692</c:v>
                </c:pt>
                <c:pt idx="13">
                  <c:v>4.738345427163198</c:v>
                </c:pt>
                <c:pt idx="14">
                  <c:v>16.177841486427631</c:v>
                </c:pt>
                <c:pt idx="15">
                  <c:v>17.367230566100016</c:v>
                </c:pt>
                <c:pt idx="16">
                  <c:v>9.2628966570507369</c:v>
                </c:pt>
                <c:pt idx="17">
                  <c:v>5.1741280913126175</c:v>
                </c:pt>
                <c:pt idx="18">
                  <c:v>22.145869191049911</c:v>
                </c:pt>
                <c:pt idx="19">
                  <c:v>14.865035484403366</c:v>
                </c:pt>
                <c:pt idx="20">
                  <c:v>16.605678112704947</c:v>
                </c:pt>
                <c:pt idx="21">
                  <c:v>13.449835706462212</c:v>
                </c:pt>
                <c:pt idx="22">
                  <c:v>4.5106156332647664</c:v>
                </c:pt>
                <c:pt idx="23">
                  <c:v>13.616946908513169</c:v>
                </c:pt>
                <c:pt idx="24">
                  <c:v>6.9276875393255795</c:v>
                </c:pt>
                <c:pt idx="25">
                  <c:v>24.681804997768847</c:v>
                </c:pt>
                <c:pt idx="26">
                  <c:v>8.1859205981921992</c:v>
                </c:pt>
                <c:pt idx="27">
                  <c:v>19.425598007897975</c:v>
                </c:pt>
                <c:pt idx="28">
                  <c:v>16.433278136241643</c:v>
                </c:pt>
                <c:pt idx="29">
                  <c:v>33.187587190868747</c:v>
                </c:pt>
                <c:pt idx="30">
                  <c:v>28.601098609313279</c:v>
                </c:pt>
                <c:pt idx="31">
                  <c:v>20.109708063021319</c:v>
                </c:pt>
                <c:pt idx="32">
                  <c:v>3.8322022266280311</c:v>
                </c:pt>
                <c:pt idx="33">
                  <c:v>3.3119920949580668</c:v>
                </c:pt>
                <c:pt idx="34">
                  <c:v>12.843063240084797</c:v>
                </c:pt>
                <c:pt idx="35">
                  <c:v>14.376398194208816</c:v>
                </c:pt>
                <c:pt idx="36">
                  <c:v>6.7660325703173392</c:v>
                </c:pt>
                <c:pt idx="37">
                  <c:v>29.909587357930302</c:v>
                </c:pt>
                <c:pt idx="38">
                  <c:v>18.163376670523899</c:v>
                </c:pt>
                <c:pt idx="39">
                  <c:v>48.8242787664419</c:v>
                </c:pt>
                <c:pt idx="40">
                  <c:v>4.889316301349977</c:v>
                </c:pt>
                <c:pt idx="41">
                  <c:v>1.8064026015566692</c:v>
                </c:pt>
                <c:pt idx="42">
                  <c:v>30.531890595557581</c:v>
                </c:pt>
                <c:pt idx="43">
                  <c:v>9.1759710598117668</c:v>
                </c:pt>
                <c:pt idx="44">
                  <c:v>7.6737784471218191</c:v>
                </c:pt>
                <c:pt idx="45">
                  <c:v>3.3863465441283842</c:v>
                </c:pt>
                <c:pt idx="46">
                  <c:v>4.1643590490996241</c:v>
                </c:pt>
                <c:pt idx="47">
                  <c:v>4.8471510100552582</c:v>
                </c:pt>
                <c:pt idx="48">
                  <c:v>11.757724500696385</c:v>
                </c:pt>
                <c:pt idx="49">
                  <c:v>4.1052146084337338</c:v>
                </c:pt>
                <c:pt idx="50">
                  <c:v>5.7928693626469627</c:v>
                </c:pt>
                <c:pt idx="51">
                  <c:v>6.4967716168541569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0D-4AE6-9415-B2ED8A635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9654159"/>
        <c:axId val="1195691807"/>
      </c:scatterChart>
      <c:valAx>
        <c:axId val="1219654159"/>
        <c:scaling>
          <c:orientation val="maxMin"/>
          <c:max val="2000"/>
        </c:scaling>
        <c:delete val="0"/>
        <c:axPos val="b"/>
        <c:numFmt formatCode="_ * #,##0_ ;_ * \-#,##0_ ;_ * &quot;-&quot;??_ ;_ @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195691807"/>
        <c:crosses val="autoZero"/>
        <c:crossBetween val="midCat"/>
      </c:valAx>
      <c:valAx>
        <c:axId val="119569180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2196541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393700</xdr:colOff>
      <xdr:row>0</xdr:row>
      <xdr:rowOff>457200</xdr:rowOff>
    </xdr:from>
    <xdr:to>
      <xdr:col>12</xdr:col>
      <xdr:colOff>342900</xdr:colOff>
      <xdr:row>15</xdr:row>
      <xdr:rowOff>120650</xdr:rowOff>
    </xdr:to>
    <xdr:graphicFrame macro="">
      <xdr:nvGraphicFramePr>
        <xdr:cNvPr id="5" name="תרשים 4">
          <a:extLst>
            <a:ext uri="{FF2B5EF4-FFF2-40B4-BE49-F238E27FC236}">
              <a16:creationId xmlns:a16="http://schemas.microsoft.com/office/drawing/2014/main" id="{191E096D-F0FD-D0ED-F1D8-22D7E3CDBF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cotraders.sharepoint.com/Shared%20Documents/Data/&#1502;&#1506;&#1512;&#1498;%20&#1504;&#1497;&#1492;&#1493;&#1500;%20&#1490;&#1494;&#1497;%20&#1495;&#1502;&#1502;&#1492;%20&#1500;&#1488;&#1493;&#1502;&#1497;/&#1506;&#1489;&#1493;&#1491;&#1493;&#1514;%20&#1513;&#1493;&#1504;&#1493;&#1514;%20&#1500;&#1490;&#1497;&#1500;/&#1502;&#1497;&#1491;&#1493;&#1500;%20&#1513;&#1497;&#1511;&#1493;&#1501;%20&#1497;&#1497;&#1513;&#1493;&#1489;&#1497;&#1501;/&#1504;&#1497;&#1514;&#1493;&#1495;%20&#1508;&#1493;&#1496;&#1504;&#1510;&#1497;&#1488;&#1500;/&#1508;&#1493;&#1496;&#1504;&#1510;&#1497;&#1488;&#1500;%20&#1495;&#1489;&#1500;%20&#1514;&#1511;&#1493;&#1502;&#1492;_&#1490;&#1512;&#1505;&#1492;%20&#1505;&#1493;&#1508;&#1497;&#1514;%20&#1500;&#1508;&#1512;&#1505;&#1493;&#1501;.xlsx" TargetMode="External"/><Relationship Id="rId1" Type="http://schemas.openxmlformats.org/officeDocument/2006/relationships/externalLinkPath" Target="https://ecotraders.sharepoint.com/Shared%20Documents/Data/&#1502;&#1506;&#1512;&#1498;%20&#1504;&#1497;&#1492;&#1493;&#1500;%20&#1490;&#1494;&#1497;%20&#1495;&#1502;&#1502;&#1492;%20&#1500;&#1488;&#1493;&#1502;&#1497;/&#1506;&#1489;&#1493;&#1491;&#1493;&#1514;%20&#1513;&#1493;&#1504;&#1493;&#1514;%20&#1500;&#1490;&#1497;&#1500;/&#1502;&#1497;&#1491;&#1493;&#1500;%20&#1513;&#1497;&#1511;&#1493;&#1501;%20&#1497;&#1497;&#1513;&#1493;&#1489;&#1497;&#1501;/&#1504;&#1497;&#1514;&#1493;&#1495;%20&#1508;&#1493;&#1496;&#1504;&#1510;&#1497;&#1488;&#1500;/&#1508;&#1493;&#1496;&#1504;&#1510;&#1497;&#1488;&#1500;%20&#1495;&#1489;&#1500;%20&#1514;&#1511;&#1493;&#1502;&#1492;_&#1490;&#1512;&#1505;&#1492;%20&#1505;&#1493;&#1508;&#1497;&#1514;%20&#1500;&#1508;&#1512;&#1505;&#1493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דשבורד - יישוב"/>
      <sheetName val="דשבורד - מועצה"/>
      <sheetName val="נתונים"/>
      <sheetName val="נתוני אגירה"/>
      <sheetName val="נתונים מניתוח אגירה"/>
      <sheetName val="גרפים"/>
      <sheetName val="גרפים יישוב"/>
      <sheetName val="קישורים למפות"/>
    </sheetNames>
    <sheetDataSet>
      <sheetData sheetId="0"/>
      <sheetData sheetId="1"/>
      <sheetData sheetId="2"/>
      <sheetData sheetId="3">
        <row r="4">
          <cell r="B4">
            <v>208.71745231522377</v>
          </cell>
        </row>
        <row r="8">
          <cell r="B8">
            <v>803.09944570704783</v>
          </cell>
        </row>
        <row r="12">
          <cell r="B12">
            <v>184658.5290493397</v>
          </cell>
        </row>
        <row r="15">
          <cell r="B15">
            <v>3.6560000000000001</v>
          </cell>
        </row>
        <row r="16">
          <cell r="B16">
            <v>1.8698630136986302E-2</v>
          </cell>
        </row>
        <row r="17">
          <cell r="B17">
            <v>0.1</v>
          </cell>
        </row>
      </sheetData>
      <sheetData sheetId="4"/>
      <sheetData sheetId="5"/>
      <sheetData sheetId="6">
        <row r="4">
          <cell r="F4" t="str">
            <v>נחל עוז</v>
          </cell>
        </row>
      </sheetData>
      <sheetData sheetId="7">
        <row r="2">
          <cell r="C2" t="str">
            <v>https://www.govmap.gov.il/?c=152292,598029&amp;z=8&amp;lay=POTENTIAL_ENERGY_BUILD_COMPLEX</v>
          </cell>
        </row>
      </sheetData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2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2078-A52F-436E-9D77-7B694662676F}">
  <sheetPr>
    <tabColor theme="6" tint="0.59999389629810485"/>
  </sheetPr>
  <dimension ref="A1:AF59"/>
  <sheetViews>
    <sheetView topLeftCell="A26" workbookViewId="0">
      <selection activeCell="D4" sqref="D4"/>
    </sheetView>
  </sheetViews>
  <sheetFormatPr defaultRowHeight="14" x14ac:dyDescent="0.3"/>
  <cols>
    <col min="2" max="2" width="14.5" bestFit="1" customWidth="1"/>
    <col min="3" max="4" width="9.33203125" bestFit="1" customWidth="1"/>
    <col min="5" max="5" width="25.5" bestFit="1" customWidth="1"/>
    <col min="6" max="8" width="15" customWidth="1"/>
    <col min="9" max="10" width="15" hidden="1" customWidth="1"/>
    <col min="11" max="27" width="8.1640625" hidden="1" customWidth="1"/>
    <col min="28" max="28" width="8.203125E-2" hidden="1" customWidth="1"/>
    <col min="29" max="30" width="11" hidden="1" customWidth="1"/>
    <col min="31" max="31" width="13.6640625" bestFit="1" customWidth="1"/>
  </cols>
  <sheetData>
    <row r="1" spans="1:32" ht="15.5" x14ac:dyDescent="0.35">
      <c r="B1" s="7">
        <v>1</v>
      </c>
      <c r="C1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</row>
    <row r="2" spans="1:32" ht="46.5" x14ac:dyDescent="0.35">
      <c r="B2" s="10" t="s">
        <v>56</v>
      </c>
      <c r="C2" s="11" t="s">
        <v>59</v>
      </c>
      <c r="D2" s="11" t="s">
        <v>60</v>
      </c>
      <c r="E2" s="11" t="s">
        <v>62</v>
      </c>
      <c r="F2" s="6" t="s">
        <v>92</v>
      </c>
      <c r="G2" s="6" t="s">
        <v>93</v>
      </c>
      <c r="H2" s="6" t="s">
        <v>1</v>
      </c>
      <c r="I2" s="14" t="s">
        <v>72</v>
      </c>
      <c r="J2" s="14" t="s">
        <v>73</v>
      </c>
      <c r="K2">
        <v>1</v>
      </c>
      <c r="L2">
        <v>2</v>
      </c>
      <c r="M2">
        <v>3</v>
      </c>
      <c r="N2">
        <v>4</v>
      </c>
      <c r="O2">
        <v>5</v>
      </c>
      <c r="P2">
        <v>6</v>
      </c>
      <c r="Q2">
        <v>7</v>
      </c>
      <c r="R2">
        <v>8</v>
      </c>
      <c r="S2">
        <v>9</v>
      </c>
      <c r="T2">
        <v>10</v>
      </c>
      <c r="U2">
        <v>11</v>
      </c>
      <c r="V2">
        <v>12</v>
      </c>
      <c r="W2">
        <v>13</v>
      </c>
      <c r="X2">
        <v>14</v>
      </c>
      <c r="Y2">
        <v>15</v>
      </c>
      <c r="Z2">
        <v>16</v>
      </c>
      <c r="AA2">
        <v>17</v>
      </c>
      <c r="AB2">
        <v>18</v>
      </c>
      <c r="AC2">
        <v>19</v>
      </c>
      <c r="AD2">
        <v>20</v>
      </c>
    </row>
    <row r="3" spans="1:32" ht="15.5" x14ac:dyDescent="0.3">
      <c r="A3" s="5" t="s">
        <v>74</v>
      </c>
      <c r="B3" s="15" t="s">
        <v>74</v>
      </c>
      <c r="C3" s="17">
        <v>513.5340449575931</v>
      </c>
      <c r="D3" s="17">
        <v>2702.8107629347005</v>
      </c>
      <c r="E3" s="16">
        <v>0.18210407908323992</v>
      </c>
      <c r="F3" s="19">
        <v>4161009.0021358393</v>
      </c>
      <c r="G3" s="19">
        <v>4245351.6326673971</v>
      </c>
      <c r="H3" s="19">
        <v>1317909.897464117</v>
      </c>
      <c r="I3" s="19">
        <f>(C3*'[1]נתוני אגירה'!$B$8+'[1]נתוני אגירה'!$B$4*'נתונים מניתוח אגירה (2)'!D4+'[1]נתוני אגירה'!$B$12)*'[1]נתוני אגירה'!$B$15</f>
        <v>5744728.5271182517</v>
      </c>
      <c r="J3" s="19" t="e">
        <f>NPV('[1]נתוני אגירה'!$B$17,'נתונים מניתוח אגירה (2)'!K4:AD4)</f>
        <v>#REF!</v>
      </c>
      <c r="K3" t="e">
        <f>#REF!*'[1]נתוני אגירה'!$B$16</f>
        <v>#REF!</v>
      </c>
      <c r="L3" t="e">
        <f>#REF!*'[1]נתוני אגירה'!$B$16</f>
        <v>#REF!</v>
      </c>
      <c r="M3" t="e">
        <f>#REF!*'[1]נתוני אגירה'!$B$16</f>
        <v>#REF!</v>
      </c>
      <c r="N3" t="e">
        <f>#REF!*'[1]נתוני אגירה'!$B$16</f>
        <v>#REF!</v>
      </c>
      <c r="O3" t="e">
        <f>#REF!*'[1]נתוני אגירה'!$B$16</f>
        <v>#REF!</v>
      </c>
      <c r="P3" t="e">
        <f>#REF!*'[1]נתוני אגירה'!$B$16</f>
        <v>#REF!</v>
      </c>
      <c r="Q3" t="e">
        <f>#REF!*'[1]נתוני אגירה'!$B$16</f>
        <v>#REF!</v>
      </c>
      <c r="R3" t="e">
        <f>#REF!*'[1]נתוני אגירה'!$B$16</f>
        <v>#REF!</v>
      </c>
      <c r="S3" t="e">
        <f>#REF!*'[1]נתוני אגירה'!$B$16</f>
        <v>#REF!</v>
      </c>
      <c r="T3" t="e">
        <f>#REF!*'[1]נתוני אגירה'!$B$16</f>
        <v>#REF!</v>
      </c>
      <c r="U3" t="e">
        <f>#REF!*'[1]נתוני אגירה'!$B$16</f>
        <v>#REF!</v>
      </c>
      <c r="V3" t="e">
        <f>#REF!*'[1]נתוני אגירה'!$B$16</f>
        <v>#REF!</v>
      </c>
      <c r="W3" t="e">
        <f>#REF!*'[1]נתוני אגירה'!$B$16</f>
        <v>#REF!</v>
      </c>
      <c r="X3" t="e">
        <f>#REF!*'[1]נתוני אגירה'!$B$16</f>
        <v>#REF!</v>
      </c>
      <c r="Y3" t="e">
        <f>#REF!*'[1]נתוני אגירה'!$B$16</f>
        <v>#REF!</v>
      </c>
      <c r="Z3" t="e">
        <f>#REF!*'[1]נתוני אגירה'!$B$16</f>
        <v>#REF!</v>
      </c>
      <c r="AA3" t="e">
        <f>#REF!*'[1]נתוני אגירה'!$B$16</f>
        <v>#REF!</v>
      </c>
      <c r="AB3" t="e">
        <f>#REF!*'[1]נתוני אגירה'!$B$16</f>
        <v>#REF!</v>
      </c>
      <c r="AC3" t="e">
        <f>#REF!*'[1]נתוני אגירה'!$B$16</f>
        <v>#REF!</v>
      </c>
      <c r="AD3" t="e">
        <f>#REF!*'[1]נתוני אגירה'!$B$16</f>
        <v>#REF!</v>
      </c>
      <c r="AE3" s="20"/>
      <c r="AF3" s="20"/>
    </row>
    <row r="4" spans="1:32" ht="15.5" x14ac:dyDescent="0.3">
      <c r="A4" s="5" t="s">
        <v>36</v>
      </c>
      <c r="B4" s="15" t="s">
        <v>36</v>
      </c>
      <c r="C4" s="17">
        <v>886.86969502281408</v>
      </c>
      <c r="D4" s="17">
        <v>4667.7352369621794</v>
      </c>
      <c r="E4" s="16">
        <v>0.63964832186808462</v>
      </c>
      <c r="F4" s="19">
        <v>6011848.3753860453</v>
      </c>
      <c r="G4" s="19">
        <v>6840891.1167897489</v>
      </c>
      <c r="H4" s="19">
        <v>2016701.3968864733</v>
      </c>
      <c r="I4" s="19">
        <f>(C4*'[1]נתוני אגירה'!$B$8+'[1]נתוני אגירה'!$B$4*'נתונים מניתוח אגירה (2)'!D7+'[1]נתוני אגירה'!$B$12)*'[1]נתוני אגירה'!$B$15</f>
        <v>5482106.6931220694</v>
      </c>
      <c r="J4" s="19" t="e">
        <f>NPV('[1]נתוני אגירה'!$B$17,'נתונים מניתוח אגירה (2)'!K7:AD7)</f>
        <v>#REF!</v>
      </c>
      <c r="K4" t="e">
        <f>#REF!*'[1]נתוני אגירה'!$B$16</f>
        <v>#REF!</v>
      </c>
      <c r="L4" t="e">
        <f>#REF!*'[1]נתוני אגירה'!$B$16</f>
        <v>#REF!</v>
      </c>
      <c r="M4" t="e">
        <f>#REF!*'[1]נתוני אגירה'!$B$16</f>
        <v>#REF!</v>
      </c>
      <c r="N4" t="e">
        <f>#REF!*'[1]נתוני אגירה'!$B$16</f>
        <v>#REF!</v>
      </c>
      <c r="O4" t="e">
        <f>#REF!*'[1]נתוני אגירה'!$B$16</f>
        <v>#REF!</v>
      </c>
      <c r="P4" t="e">
        <f>#REF!*'[1]נתוני אגירה'!$B$16</f>
        <v>#REF!</v>
      </c>
      <c r="Q4" t="e">
        <f>#REF!*'[1]נתוני אגירה'!$B$16</f>
        <v>#REF!</v>
      </c>
      <c r="R4" t="e">
        <f>#REF!*'[1]נתוני אגירה'!$B$16</f>
        <v>#REF!</v>
      </c>
      <c r="S4" t="e">
        <f>#REF!*'[1]נתוני אגירה'!$B$16</f>
        <v>#REF!</v>
      </c>
      <c r="T4" t="e">
        <f>#REF!*'[1]נתוני אגירה'!$B$16</f>
        <v>#REF!</v>
      </c>
      <c r="U4" t="e">
        <f>#REF!*'[1]נתוני אגירה'!$B$16</f>
        <v>#REF!</v>
      </c>
      <c r="V4" t="e">
        <f>#REF!*'[1]נתוני אגירה'!$B$16</f>
        <v>#REF!</v>
      </c>
      <c r="W4" t="e">
        <f>#REF!*'[1]נתוני אגירה'!$B$16</f>
        <v>#REF!</v>
      </c>
      <c r="X4" t="e">
        <f>#REF!*'[1]נתוני אגירה'!$B$16</f>
        <v>#REF!</v>
      </c>
      <c r="Y4" t="e">
        <f>#REF!*'[1]נתוני אגירה'!$B$16</f>
        <v>#REF!</v>
      </c>
      <c r="Z4" t="e">
        <f>#REF!*'[1]נתוני אגירה'!$B$16</f>
        <v>#REF!</v>
      </c>
      <c r="AA4" t="e">
        <f>#REF!*'[1]נתוני אגירה'!$B$16</f>
        <v>#REF!</v>
      </c>
      <c r="AB4" t="e">
        <f>#REF!*'[1]נתוני אגירה'!$B$16</f>
        <v>#REF!</v>
      </c>
      <c r="AC4" t="e">
        <f>#REF!*'[1]נתוני אגירה'!$B$16</f>
        <v>#REF!</v>
      </c>
      <c r="AD4" t="e">
        <f>#REF!*'[1]נתוני אגירה'!$B$16</f>
        <v>#REF!</v>
      </c>
      <c r="AE4" s="20"/>
      <c r="AF4" s="20"/>
    </row>
    <row r="5" spans="1:32" ht="15.5" x14ac:dyDescent="0.3">
      <c r="A5" s="5" t="s">
        <v>6</v>
      </c>
      <c r="B5" s="15" t="s">
        <v>6</v>
      </c>
      <c r="C5" s="17">
        <v>1061.640293365296</v>
      </c>
      <c r="D5" s="17">
        <v>5587.5804913962947</v>
      </c>
      <c r="E5" s="16">
        <v>1</v>
      </c>
      <c r="F5" s="19">
        <v>26751607.544755068</v>
      </c>
      <c r="G5" s="19">
        <v>8055947.8320601853</v>
      </c>
      <c r="H5" s="19">
        <v>4774329.9581618896</v>
      </c>
      <c r="I5" s="19">
        <f>(C5*'[1]נתוני אגירה'!$B$8+'[1]נתוני אגירה'!$B$4*'נתונים מניתוח אגירה (2)'!D45+'[1]נתוני אגירה'!$B$12)*'[1]נתוני אגירה'!$B$15</f>
        <v>7699525.8096016999</v>
      </c>
      <c r="J5" s="19" t="e">
        <f>NPV('[1]נתוני אגירה'!$B$17,'נתונים מניתוח אגירה (2)'!K45:AD45)</f>
        <v>#REF!</v>
      </c>
      <c r="K5" t="e">
        <f>#REF!*'[1]נתוני אגירה'!$B$16</f>
        <v>#REF!</v>
      </c>
      <c r="L5" t="e">
        <f>#REF!*'[1]נתוני אגירה'!$B$16</f>
        <v>#REF!</v>
      </c>
      <c r="M5" t="e">
        <f>#REF!*'[1]נתוני אגירה'!$B$16</f>
        <v>#REF!</v>
      </c>
      <c r="N5" t="e">
        <f>#REF!*'[1]נתוני אגירה'!$B$16</f>
        <v>#REF!</v>
      </c>
      <c r="O5" t="e">
        <f>#REF!*'[1]נתוני אגירה'!$B$16</f>
        <v>#REF!</v>
      </c>
      <c r="P5" t="e">
        <f>#REF!*'[1]נתוני אגירה'!$B$16</f>
        <v>#REF!</v>
      </c>
      <c r="Q5" t="e">
        <f>#REF!*'[1]נתוני אגירה'!$B$16</f>
        <v>#REF!</v>
      </c>
      <c r="R5" t="e">
        <f>#REF!*'[1]נתוני אגירה'!$B$16</f>
        <v>#REF!</v>
      </c>
      <c r="S5" t="e">
        <f>#REF!*'[1]נתוני אגירה'!$B$16</f>
        <v>#REF!</v>
      </c>
      <c r="T5" t="e">
        <f>#REF!*'[1]נתוני אגירה'!$B$16</f>
        <v>#REF!</v>
      </c>
      <c r="U5" t="e">
        <f>#REF!*'[1]נתוני אגירה'!$B$16</f>
        <v>#REF!</v>
      </c>
      <c r="V5" t="e">
        <f>#REF!*'[1]נתוני אגירה'!$B$16</f>
        <v>#REF!</v>
      </c>
      <c r="W5" t="e">
        <f>#REF!*'[1]נתוני אגירה'!$B$16</f>
        <v>#REF!</v>
      </c>
      <c r="X5" t="e">
        <f>#REF!*'[1]נתוני אגירה'!$B$16</f>
        <v>#REF!</v>
      </c>
      <c r="Y5" t="e">
        <f>#REF!*'[1]נתוני אגירה'!$B$16</f>
        <v>#REF!</v>
      </c>
      <c r="Z5" t="e">
        <f>#REF!*'[1]נתוני אגירה'!$B$16</f>
        <v>#REF!</v>
      </c>
      <c r="AA5" t="e">
        <f>#REF!*'[1]נתוני אגירה'!$B$16</f>
        <v>#REF!</v>
      </c>
      <c r="AB5" t="e">
        <f>#REF!*'[1]נתוני אגירה'!$B$16</f>
        <v>#REF!</v>
      </c>
      <c r="AC5" t="e">
        <f>#REF!*'[1]נתוני אגירה'!$B$16</f>
        <v>#REF!</v>
      </c>
      <c r="AD5" t="e">
        <f>#REF!*'[1]נתוני אגירה'!$B$16</f>
        <v>#REF!</v>
      </c>
      <c r="AE5" s="20"/>
      <c r="AF5" s="20"/>
    </row>
    <row r="6" spans="1:32" ht="15.5" x14ac:dyDescent="0.3">
      <c r="A6" s="5" t="s">
        <v>10</v>
      </c>
      <c r="B6" s="15" t="s">
        <v>10</v>
      </c>
      <c r="C6" s="17">
        <v>321.89345187750263</v>
      </c>
      <c r="D6" s="17">
        <v>1694.1760625131719</v>
      </c>
      <c r="E6" s="16">
        <v>0.79988644984412849</v>
      </c>
      <c r="F6" s="19">
        <v>3533941.9528507399</v>
      </c>
      <c r="G6" s="19">
        <v>2913009.741361001</v>
      </c>
      <c r="H6" s="19">
        <v>918951.51439135044</v>
      </c>
      <c r="I6" s="19">
        <f>(C6*'[1]נתוני אגירה'!$B$8+'[1]נתוני אגירה'!$B$4*'נתונים מניתוח אגירה (2)'!D44+'[1]נתוני אגירה'!$B$12)*'[1]נתוני אגירה'!$B$15</f>
        <v>3668269.4049677197</v>
      </c>
      <c r="J6" s="19" t="e">
        <f>NPV('[1]נתוני אגירה'!$B$17,'נתונים מניתוח אגירה (2)'!K44:AD44)</f>
        <v>#REF!</v>
      </c>
      <c r="K6" t="e">
        <f>#REF!*'[1]נתוני אגירה'!$B$16</f>
        <v>#REF!</v>
      </c>
      <c r="L6" t="e">
        <f>#REF!*'[1]נתוני אגירה'!$B$16</f>
        <v>#REF!</v>
      </c>
      <c r="M6" t="e">
        <f>#REF!*'[1]נתוני אגירה'!$B$16</f>
        <v>#REF!</v>
      </c>
      <c r="N6" t="e">
        <f>#REF!*'[1]נתוני אגירה'!$B$16</f>
        <v>#REF!</v>
      </c>
      <c r="O6" t="e">
        <f>#REF!*'[1]נתוני אגירה'!$B$16</f>
        <v>#REF!</v>
      </c>
      <c r="P6" t="e">
        <f>#REF!*'[1]נתוני אגירה'!$B$16</f>
        <v>#REF!</v>
      </c>
      <c r="Q6" t="e">
        <f>#REF!*'[1]נתוני אגירה'!$B$16</f>
        <v>#REF!</v>
      </c>
      <c r="R6" t="e">
        <f>#REF!*'[1]נתוני אגירה'!$B$16</f>
        <v>#REF!</v>
      </c>
      <c r="S6" t="e">
        <f>#REF!*'[1]נתוני אגירה'!$B$16</f>
        <v>#REF!</v>
      </c>
      <c r="T6" t="e">
        <f>#REF!*'[1]נתוני אגירה'!$B$16</f>
        <v>#REF!</v>
      </c>
      <c r="U6" t="e">
        <f>#REF!*'[1]נתוני אגירה'!$B$16</f>
        <v>#REF!</v>
      </c>
      <c r="V6" t="e">
        <f>#REF!*'[1]נתוני אגירה'!$B$16</f>
        <v>#REF!</v>
      </c>
      <c r="W6" t="e">
        <f>#REF!*'[1]נתוני אגירה'!$B$16</f>
        <v>#REF!</v>
      </c>
      <c r="X6" t="e">
        <f>#REF!*'[1]נתוני אגירה'!$B$16</f>
        <v>#REF!</v>
      </c>
      <c r="Y6" t="e">
        <f>#REF!*'[1]נתוני אגירה'!$B$16</f>
        <v>#REF!</v>
      </c>
      <c r="Z6" t="e">
        <f>#REF!*'[1]נתוני אגירה'!$B$16</f>
        <v>#REF!</v>
      </c>
      <c r="AA6" t="e">
        <f>#REF!*'[1]נתוני אגירה'!$B$16</f>
        <v>#REF!</v>
      </c>
      <c r="AB6" t="e">
        <f>#REF!*'[1]נתוני אגירה'!$B$16</f>
        <v>#REF!</v>
      </c>
      <c r="AC6" t="e">
        <f>#REF!*'[1]נתוני אגירה'!$B$16</f>
        <v>#REF!</v>
      </c>
      <c r="AD6" t="e">
        <f>#REF!*'[1]נתוני אגירה'!$B$16</f>
        <v>#REF!</v>
      </c>
      <c r="AE6" s="20"/>
      <c r="AF6" s="20"/>
    </row>
    <row r="7" spans="1:32" ht="15.5" x14ac:dyDescent="0.3">
      <c r="A7" s="5" t="s">
        <v>28</v>
      </c>
      <c r="B7" s="15" t="s">
        <v>28</v>
      </c>
      <c r="C7" s="17">
        <v>548.54070783759971</v>
      </c>
      <c r="D7" s="17">
        <v>2887.0563570399986</v>
      </c>
      <c r="E7" s="16">
        <v>1</v>
      </c>
      <c r="F7" s="19">
        <v>26503561.855462253</v>
      </c>
      <c r="G7" s="19">
        <v>4488728.2716156049</v>
      </c>
      <c r="H7" s="19">
        <v>4099694.9757955587</v>
      </c>
      <c r="I7" s="19">
        <f>(C7*'[1]נתוני אגירה'!$B$8+'[1]נתוני אגירה'!$B$4*'נתונים מניתוח אגירה (2)'!D46+'[1]נתוני אגירה'!$B$12)*'[1]נתוני אגירה'!$B$15</f>
        <v>6088240.1850591749</v>
      </c>
      <c r="J7" s="19" t="e">
        <f>NPV('[1]נתוני אגירה'!$B$17,'נתונים מניתוח אגירה (2)'!K46:AD46)</f>
        <v>#REF!</v>
      </c>
      <c r="K7" t="e">
        <f>#REF!*'[1]נתוני אגירה'!$B$16</f>
        <v>#REF!</v>
      </c>
      <c r="L7" t="e">
        <f>#REF!*'[1]נתוני אגירה'!$B$16</f>
        <v>#REF!</v>
      </c>
      <c r="M7" t="e">
        <f>#REF!*'[1]נתוני אגירה'!$B$16</f>
        <v>#REF!</v>
      </c>
      <c r="N7" t="e">
        <f>#REF!*'[1]נתוני אגירה'!$B$16</f>
        <v>#REF!</v>
      </c>
      <c r="O7" t="e">
        <f>#REF!*'[1]נתוני אגירה'!$B$16</f>
        <v>#REF!</v>
      </c>
      <c r="P7" t="e">
        <f>#REF!*'[1]נתוני אגירה'!$B$16</f>
        <v>#REF!</v>
      </c>
      <c r="Q7" t="e">
        <f>#REF!*'[1]נתוני אגירה'!$B$16</f>
        <v>#REF!</v>
      </c>
      <c r="R7" t="e">
        <f>#REF!*'[1]נתוני אגירה'!$B$16</f>
        <v>#REF!</v>
      </c>
      <c r="S7" t="e">
        <f>#REF!*'[1]נתוני אגירה'!$B$16</f>
        <v>#REF!</v>
      </c>
      <c r="T7" t="e">
        <f>#REF!*'[1]נתוני אגירה'!$B$16</f>
        <v>#REF!</v>
      </c>
      <c r="U7" t="e">
        <f>#REF!*'[1]נתוני אגירה'!$B$16</f>
        <v>#REF!</v>
      </c>
      <c r="V7" t="e">
        <f>#REF!*'[1]נתוני אגירה'!$B$16</f>
        <v>#REF!</v>
      </c>
      <c r="W7" t="e">
        <f>#REF!*'[1]נתוני אגירה'!$B$16</f>
        <v>#REF!</v>
      </c>
      <c r="X7" t="e">
        <f>#REF!*'[1]נתוני אגירה'!$B$16</f>
        <v>#REF!</v>
      </c>
      <c r="Y7" t="e">
        <f>#REF!*'[1]נתוני אגירה'!$B$16</f>
        <v>#REF!</v>
      </c>
      <c r="Z7" t="e">
        <f>#REF!*'[1]נתוני אגירה'!$B$16</f>
        <v>#REF!</v>
      </c>
      <c r="AA7" t="e">
        <f>#REF!*'[1]נתוני אגירה'!$B$16</f>
        <v>#REF!</v>
      </c>
      <c r="AB7" t="e">
        <f>#REF!*'[1]נתוני אגירה'!$B$16</f>
        <v>#REF!</v>
      </c>
      <c r="AC7" t="e">
        <f>#REF!*'[1]נתוני אגירה'!$B$16</f>
        <v>#REF!</v>
      </c>
      <c r="AD7" t="e">
        <f>#REF!*'[1]נתוני אגירה'!$B$16</f>
        <v>#REF!</v>
      </c>
      <c r="AE7" s="20"/>
      <c r="AF7" s="20"/>
    </row>
    <row r="8" spans="1:32" ht="15.5" x14ac:dyDescent="0.3">
      <c r="A8" s="5" t="s">
        <v>14</v>
      </c>
      <c r="B8" s="15" t="s">
        <v>14</v>
      </c>
      <c r="C8" s="17">
        <v>601.61252704369269</v>
      </c>
      <c r="D8" s="17">
        <v>3166.3817212825934</v>
      </c>
      <c r="E8" s="16">
        <v>1</v>
      </c>
      <c r="F8" s="19">
        <v>44502144.604686633</v>
      </c>
      <c r="G8" s="19">
        <v>4857699.20225015</v>
      </c>
      <c r="H8" s="19">
        <v>5664282.8657896649</v>
      </c>
      <c r="I8" s="19">
        <f>(C8*'[1]נתוני אגירה'!$B$8+'[1]נתוני אגירה'!$B$4*'נתונים מניתוח אגירה (2)'!D22+'[1]נתוני אגירה'!$B$12)*'[1]נתוני אגירה'!$B$15</f>
        <v>6913843.8676214954</v>
      </c>
      <c r="J8" s="19" t="e">
        <f>NPV('[1]נתוני אגירה'!$B$17,'נתונים מניתוח אגירה (2)'!K22:AD22)</f>
        <v>#REF!</v>
      </c>
      <c r="K8" t="e">
        <f>#REF!*'[1]נתוני אגירה'!$B$16</f>
        <v>#REF!</v>
      </c>
      <c r="L8" t="e">
        <f>#REF!*'[1]נתוני אגירה'!$B$16</f>
        <v>#REF!</v>
      </c>
      <c r="M8" t="e">
        <f>#REF!*'[1]נתוני אגירה'!$B$16</f>
        <v>#REF!</v>
      </c>
      <c r="N8" t="e">
        <f>#REF!*'[1]נתוני אגירה'!$B$16</f>
        <v>#REF!</v>
      </c>
      <c r="O8" t="e">
        <f>#REF!*'[1]נתוני אגירה'!$B$16</f>
        <v>#REF!</v>
      </c>
      <c r="P8" t="e">
        <f>#REF!*'[1]נתוני אגירה'!$B$16</f>
        <v>#REF!</v>
      </c>
      <c r="Q8" t="e">
        <f>#REF!*'[1]נתוני אגירה'!$B$16</f>
        <v>#REF!</v>
      </c>
      <c r="R8" t="e">
        <f>#REF!*'[1]נתוני אגירה'!$B$16</f>
        <v>#REF!</v>
      </c>
      <c r="S8" t="e">
        <f>#REF!*'[1]נתוני אגירה'!$B$16</f>
        <v>#REF!</v>
      </c>
      <c r="T8" t="e">
        <f>#REF!*'[1]נתוני אגירה'!$B$16</f>
        <v>#REF!</v>
      </c>
      <c r="U8" t="e">
        <f>#REF!*'[1]נתוני אגירה'!$B$16</f>
        <v>#REF!</v>
      </c>
      <c r="V8" t="e">
        <f>#REF!*'[1]נתוני אגירה'!$B$16</f>
        <v>#REF!</v>
      </c>
      <c r="W8" t="e">
        <f>#REF!*'[1]נתוני אגירה'!$B$16</f>
        <v>#REF!</v>
      </c>
      <c r="X8" t="e">
        <f>#REF!*'[1]נתוני אגירה'!$B$16</f>
        <v>#REF!</v>
      </c>
      <c r="Y8" t="e">
        <f>#REF!*'[1]נתוני אגירה'!$B$16</f>
        <v>#REF!</v>
      </c>
      <c r="Z8" t="e">
        <f>#REF!*'[1]נתוני אגירה'!$B$16</f>
        <v>#REF!</v>
      </c>
      <c r="AA8" t="e">
        <f>#REF!*'[1]נתוני אגירה'!$B$16</f>
        <v>#REF!</v>
      </c>
      <c r="AB8" t="e">
        <f>#REF!*'[1]נתוני אגירה'!$B$16</f>
        <v>#REF!</v>
      </c>
      <c r="AC8" t="e">
        <f>#REF!*'[1]נתוני אגירה'!$B$16</f>
        <v>#REF!</v>
      </c>
      <c r="AD8" t="e">
        <f>#REF!*'[1]נתוני אגירה'!$B$16</f>
        <v>#REF!</v>
      </c>
      <c r="AE8" s="20"/>
      <c r="AF8" s="20"/>
    </row>
    <row r="9" spans="1:32" ht="15.5" x14ac:dyDescent="0.3">
      <c r="A9" s="5" t="s">
        <v>19</v>
      </c>
      <c r="B9" s="15" t="s">
        <v>19</v>
      </c>
      <c r="C9" s="17">
        <v>169.69883267797707</v>
      </c>
      <c r="D9" s="17">
        <v>893.15175093672144</v>
      </c>
      <c r="E9" s="16">
        <v>0.99999999999999989</v>
      </c>
      <c r="F9" s="19">
        <v>33871310.645321205</v>
      </c>
      <c r="G9" s="19">
        <v>1854907.8876153866</v>
      </c>
      <c r="H9" s="19">
        <v>4296164.4273582539</v>
      </c>
      <c r="I9" s="19">
        <f>(C9*'[1]נתוני אגירה'!$B$8+'[1]נתוני אגירה'!$B$4*'נתונים מניתוח אגירה (2)'!D48+'[1]נתוני אגירה'!$B$12)*'[1]נתוני אגירה'!$B$15</f>
        <v>200798748.01456448</v>
      </c>
      <c r="J9" s="19" t="e">
        <f>NPV('[1]נתוני אגירה'!$B$17,'נתונים מניתוח אגירה (2)'!K48:AD48)</f>
        <v>#REF!</v>
      </c>
      <c r="K9" t="e">
        <f>#REF!*'[1]נתוני אגירה'!$B$16</f>
        <v>#REF!</v>
      </c>
      <c r="L9" t="e">
        <f>#REF!*'[1]נתוני אגירה'!$B$16</f>
        <v>#REF!</v>
      </c>
      <c r="M9" t="e">
        <f>#REF!*'[1]נתוני אגירה'!$B$16</f>
        <v>#REF!</v>
      </c>
      <c r="N9" t="e">
        <f>#REF!*'[1]נתוני אגירה'!$B$16</f>
        <v>#REF!</v>
      </c>
      <c r="O9" t="e">
        <f>#REF!*'[1]נתוני אגירה'!$B$16</f>
        <v>#REF!</v>
      </c>
      <c r="P9" t="e">
        <f>#REF!*'[1]נתוני אגירה'!$B$16</f>
        <v>#REF!</v>
      </c>
      <c r="Q9" t="e">
        <f>#REF!*'[1]נתוני אגירה'!$B$16</f>
        <v>#REF!</v>
      </c>
      <c r="R9" t="e">
        <f>#REF!*'[1]נתוני אגירה'!$B$16</f>
        <v>#REF!</v>
      </c>
      <c r="S9" t="e">
        <f>#REF!*'[1]נתוני אגירה'!$B$16</f>
        <v>#REF!</v>
      </c>
      <c r="T9" t="e">
        <f>#REF!*'[1]נתוני אגירה'!$B$16</f>
        <v>#REF!</v>
      </c>
      <c r="U9" t="e">
        <f>#REF!*'[1]נתוני אגירה'!$B$16</f>
        <v>#REF!</v>
      </c>
      <c r="V9" t="e">
        <f>#REF!*'[1]נתוני אגירה'!$B$16</f>
        <v>#REF!</v>
      </c>
      <c r="W9" t="e">
        <f>#REF!*'[1]נתוני אגירה'!$B$16</f>
        <v>#REF!</v>
      </c>
      <c r="X9" t="e">
        <f>#REF!*'[1]נתוני אגירה'!$B$16</f>
        <v>#REF!</v>
      </c>
      <c r="Y9" t="e">
        <f>#REF!*'[1]נתוני אגירה'!$B$16</f>
        <v>#REF!</v>
      </c>
      <c r="Z9" t="e">
        <f>#REF!*'[1]נתוני אגירה'!$B$16</f>
        <v>#REF!</v>
      </c>
      <c r="AA9" t="e">
        <f>#REF!*'[1]נתוני אגירה'!$B$16</f>
        <v>#REF!</v>
      </c>
      <c r="AB9" t="e">
        <f>#REF!*'[1]נתוני אגירה'!$B$16</f>
        <v>#REF!</v>
      </c>
      <c r="AC9" t="e">
        <f>#REF!*'[1]נתוני אגירה'!$B$16</f>
        <v>#REF!</v>
      </c>
      <c r="AD9" t="e">
        <f>#REF!*'[1]נתוני אגירה'!$B$16</f>
        <v>#REF!</v>
      </c>
      <c r="AE9" s="20"/>
      <c r="AF9" s="20"/>
    </row>
    <row r="10" spans="1:32" ht="15.5" x14ac:dyDescent="0.3">
      <c r="A10" s="5" t="s">
        <v>18</v>
      </c>
      <c r="B10" s="15" t="s">
        <v>18</v>
      </c>
      <c r="C10" s="17">
        <v>1831.907621227502</v>
      </c>
      <c r="D10" s="17">
        <v>9641.619059092116</v>
      </c>
      <c r="E10" s="16">
        <v>1.0000000000000002</v>
      </c>
      <c r="F10" s="19">
        <v>131100109.54433665</v>
      </c>
      <c r="G10" s="19">
        <v>13411073.340289861</v>
      </c>
      <c r="H10" s="19">
        <v>21208946.043778442</v>
      </c>
      <c r="I10" s="19">
        <f>(C10*'[1]נתוני אגירה'!$B$8+'[1]נתוני אגירה'!$B$4*'נתונים מניתוח אגירה (2)'!D53+'[1]נתוני אגירה'!$B$12)*'[1]נתוני אגירה'!$B$15</f>
        <v>10863404.967415363</v>
      </c>
      <c r="J10" s="19" t="e">
        <f>NPV('[1]נתוני אגירה'!$B$17,'נתונים מניתוח אגירה (2)'!K53:AD53)</f>
        <v>#REF!</v>
      </c>
      <c r="K10" t="e">
        <f>#REF!*'[1]נתוני אגירה'!$B$16</f>
        <v>#REF!</v>
      </c>
      <c r="L10" t="e">
        <f>#REF!*'[1]נתוני אגירה'!$B$16</f>
        <v>#REF!</v>
      </c>
      <c r="M10" t="e">
        <f>#REF!*'[1]נתוני אגירה'!$B$16</f>
        <v>#REF!</v>
      </c>
      <c r="N10" t="e">
        <f>#REF!*'[1]נתוני אגירה'!$B$16</f>
        <v>#REF!</v>
      </c>
      <c r="O10" t="e">
        <f>#REF!*'[1]נתוני אגירה'!$B$16</f>
        <v>#REF!</v>
      </c>
      <c r="P10" t="e">
        <f>#REF!*'[1]נתוני אגירה'!$B$16</f>
        <v>#REF!</v>
      </c>
      <c r="Q10" t="e">
        <f>#REF!*'[1]נתוני אגירה'!$B$16</f>
        <v>#REF!</v>
      </c>
      <c r="R10" t="e">
        <f>#REF!*'[1]נתוני אגירה'!$B$16</f>
        <v>#REF!</v>
      </c>
      <c r="S10" t="e">
        <f>#REF!*'[1]נתוני אגירה'!$B$16</f>
        <v>#REF!</v>
      </c>
      <c r="T10" t="e">
        <f>#REF!*'[1]נתוני אגירה'!$B$16</f>
        <v>#REF!</v>
      </c>
      <c r="U10" t="e">
        <f>#REF!*'[1]נתוני אגירה'!$B$16</f>
        <v>#REF!</v>
      </c>
      <c r="V10" t="e">
        <f>#REF!*'[1]נתוני אגירה'!$B$16</f>
        <v>#REF!</v>
      </c>
      <c r="W10" t="e">
        <f>#REF!*'[1]נתוני אגירה'!$B$16</f>
        <v>#REF!</v>
      </c>
      <c r="X10" t="e">
        <f>#REF!*'[1]נתוני אגירה'!$B$16</f>
        <v>#REF!</v>
      </c>
      <c r="Y10" t="e">
        <f>#REF!*'[1]נתוני אגירה'!$B$16</f>
        <v>#REF!</v>
      </c>
      <c r="Z10" t="e">
        <f>#REF!*'[1]נתוני אגירה'!$B$16</f>
        <v>#REF!</v>
      </c>
      <c r="AA10" t="e">
        <f>#REF!*'[1]נתוני אגירה'!$B$16</f>
        <v>#REF!</v>
      </c>
      <c r="AB10" t="e">
        <f>#REF!*'[1]נתוני אגירה'!$B$16</f>
        <v>#REF!</v>
      </c>
      <c r="AC10" t="e">
        <f>#REF!*'[1]נתוני אגירה'!$B$16</f>
        <v>#REF!</v>
      </c>
      <c r="AD10" t="e">
        <f>#REF!*'[1]נתוני אגירה'!$B$16</f>
        <v>#REF!</v>
      </c>
      <c r="AE10" s="20"/>
      <c r="AF10" s="20"/>
    </row>
    <row r="11" spans="1:32" ht="15.5" x14ac:dyDescent="0.3">
      <c r="A11" s="5" t="s">
        <v>11</v>
      </c>
      <c r="B11" s="15" t="s">
        <v>11</v>
      </c>
      <c r="C11" s="17">
        <v>326.50772278562465</v>
      </c>
      <c r="D11" s="17">
        <v>1718.4616988717089</v>
      </c>
      <c r="E11" s="16">
        <v>1.0000000000000002</v>
      </c>
      <c r="F11" s="19">
        <v>29335792.446230821</v>
      </c>
      <c r="G11" s="19">
        <v>2945089.5128223537</v>
      </c>
      <c r="H11" s="19">
        <v>4320387.8470007526</v>
      </c>
      <c r="I11" s="19">
        <f>(C11*'[1]נתוני אגירה'!$B$8+'[1]נתוני אגירה'!$B$4*'נתונים מניתוח אגירה (2)'!D32+'[1]נתוני אגירה'!$B$12)*'[1]נתוני אגירה'!$B$15</f>
        <v>4449084.7114022374</v>
      </c>
      <c r="J11" s="19" t="e">
        <f>NPV('[1]נתוני אגירה'!$B$17,'נתונים מניתוח אגירה (2)'!K32:AD32)</f>
        <v>#REF!</v>
      </c>
      <c r="K11" t="e">
        <f>#REF!*'[1]נתוני אגירה'!$B$16</f>
        <v>#REF!</v>
      </c>
      <c r="L11" t="e">
        <f>#REF!*'[1]נתוני אגירה'!$B$16</f>
        <v>#REF!</v>
      </c>
      <c r="M11" t="e">
        <f>#REF!*'[1]נתוני אגירה'!$B$16</f>
        <v>#REF!</v>
      </c>
      <c r="N11" t="e">
        <f>#REF!*'[1]נתוני אגירה'!$B$16</f>
        <v>#REF!</v>
      </c>
      <c r="O11" t="e">
        <f>#REF!*'[1]נתוני אגירה'!$B$16</f>
        <v>#REF!</v>
      </c>
      <c r="P11" t="e">
        <f>#REF!*'[1]נתוני אגירה'!$B$16</f>
        <v>#REF!</v>
      </c>
      <c r="Q11" t="e">
        <f>#REF!*'[1]נתוני אגירה'!$B$16</f>
        <v>#REF!</v>
      </c>
      <c r="R11" t="e">
        <f>#REF!*'[1]נתוני אגירה'!$B$16</f>
        <v>#REF!</v>
      </c>
      <c r="S11" t="e">
        <f>#REF!*'[1]נתוני אגירה'!$B$16</f>
        <v>#REF!</v>
      </c>
      <c r="T11" t="e">
        <f>#REF!*'[1]נתוני אגירה'!$B$16</f>
        <v>#REF!</v>
      </c>
      <c r="U11" t="e">
        <f>#REF!*'[1]נתוני אגירה'!$B$16</f>
        <v>#REF!</v>
      </c>
      <c r="V11" t="e">
        <f>#REF!*'[1]נתוני אגירה'!$B$16</f>
        <v>#REF!</v>
      </c>
      <c r="W11" t="e">
        <f>#REF!*'[1]נתוני אגירה'!$B$16</f>
        <v>#REF!</v>
      </c>
      <c r="X11" t="e">
        <f>#REF!*'[1]נתוני אגירה'!$B$16</f>
        <v>#REF!</v>
      </c>
      <c r="Y11" t="e">
        <f>#REF!*'[1]נתוני אגירה'!$B$16</f>
        <v>#REF!</v>
      </c>
      <c r="Z11" t="e">
        <f>#REF!*'[1]נתוני אגירה'!$B$16</f>
        <v>#REF!</v>
      </c>
      <c r="AA11" t="e">
        <f>#REF!*'[1]נתוני אגירה'!$B$16</f>
        <v>#REF!</v>
      </c>
      <c r="AB11" t="e">
        <f>#REF!*'[1]נתוני אגירה'!$B$16</f>
        <v>#REF!</v>
      </c>
      <c r="AC11" t="e">
        <f>#REF!*'[1]נתוני אגירה'!$B$16</f>
        <v>#REF!</v>
      </c>
      <c r="AD11" t="e">
        <f>#REF!*'[1]נתוני אגירה'!$B$16</f>
        <v>#REF!</v>
      </c>
      <c r="AE11" s="20"/>
      <c r="AF11" s="20"/>
    </row>
    <row r="12" spans="1:32" ht="15.5" x14ac:dyDescent="0.3">
      <c r="A12" s="5" t="s">
        <v>53</v>
      </c>
      <c r="B12" s="15" t="s">
        <v>53</v>
      </c>
      <c r="C12" s="17">
        <v>656.26947581609795</v>
      </c>
      <c r="D12" s="17">
        <v>3454.0498727163049</v>
      </c>
      <c r="E12" s="16">
        <v>1.0000000000000002</v>
      </c>
      <c r="F12" s="19">
        <v>14002047.870267347</v>
      </c>
      <c r="G12" s="19">
        <v>5237690.4208644098</v>
      </c>
      <c r="H12" s="19">
        <v>2435606.8705379935</v>
      </c>
      <c r="I12" s="19">
        <f>(C12*'[1]נתוני אגירה'!$B$8+'[1]נתוני אגירה'!$B$4*'נתונים מניתוח אגירה (2)'!D11+'[1]נתוני אגירה'!$B$12)*'[1]נתוני אגירה'!$B$15</f>
        <v>3913313.4076294741</v>
      </c>
      <c r="J12" s="19" t="e">
        <f>NPV('[1]נתוני אגירה'!$B$17,'נתונים מניתוח אגירה (2)'!K11:AD11)</f>
        <v>#REF!</v>
      </c>
      <c r="K12" t="e">
        <f>#REF!*'[1]נתוני אגירה'!$B$16</f>
        <v>#REF!</v>
      </c>
      <c r="L12" t="e">
        <f>#REF!*'[1]נתוני אגירה'!$B$16</f>
        <v>#REF!</v>
      </c>
      <c r="M12" t="e">
        <f>#REF!*'[1]נתוני אגירה'!$B$16</f>
        <v>#REF!</v>
      </c>
      <c r="N12" t="e">
        <f>#REF!*'[1]נתוני אגירה'!$B$16</f>
        <v>#REF!</v>
      </c>
      <c r="O12" t="e">
        <f>#REF!*'[1]נתוני אגירה'!$B$16</f>
        <v>#REF!</v>
      </c>
      <c r="P12" t="e">
        <f>#REF!*'[1]נתוני אגירה'!$B$16</f>
        <v>#REF!</v>
      </c>
      <c r="Q12" t="e">
        <f>#REF!*'[1]נתוני אגירה'!$B$16</f>
        <v>#REF!</v>
      </c>
      <c r="R12" t="e">
        <f>#REF!*'[1]נתוני אגירה'!$B$16</f>
        <v>#REF!</v>
      </c>
      <c r="S12" t="e">
        <f>#REF!*'[1]נתוני אגירה'!$B$16</f>
        <v>#REF!</v>
      </c>
      <c r="T12" t="e">
        <f>#REF!*'[1]נתוני אגירה'!$B$16</f>
        <v>#REF!</v>
      </c>
      <c r="U12" t="e">
        <f>#REF!*'[1]נתוני אגירה'!$B$16</f>
        <v>#REF!</v>
      </c>
      <c r="V12" t="e">
        <f>#REF!*'[1]נתוני אגירה'!$B$16</f>
        <v>#REF!</v>
      </c>
      <c r="W12" t="e">
        <f>#REF!*'[1]נתוני אגירה'!$B$16</f>
        <v>#REF!</v>
      </c>
      <c r="X12" t="e">
        <f>#REF!*'[1]נתוני אגירה'!$B$16</f>
        <v>#REF!</v>
      </c>
      <c r="Y12" t="e">
        <f>#REF!*'[1]נתוני אגירה'!$B$16</f>
        <v>#REF!</v>
      </c>
      <c r="Z12" t="e">
        <f>#REF!*'[1]נתוני אגירה'!$B$16</f>
        <v>#REF!</v>
      </c>
      <c r="AA12" t="e">
        <f>#REF!*'[1]נתוני אגירה'!$B$16</f>
        <v>#REF!</v>
      </c>
      <c r="AB12" t="e">
        <f>#REF!*'[1]נתוני אגירה'!$B$16</f>
        <v>#REF!</v>
      </c>
      <c r="AC12" t="e">
        <f>#REF!*'[1]נתוני אגירה'!$B$16</f>
        <v>#REF!</v>
      </c>
      <c r="AD12" t="e">
        <f>#REF!*'[1]נתוני אגירה'!$B$16</f>
        <v>#REF!</v>
      </c>
      <c r="AE12" s="20"/>
      <c r="AF12" s="20"/>
    </row>
    <row r="13" spans="1:32" ht="15.5" x14ac:dyDescent="0.3">
      <c r="A13" s="5" t="s">
        <v>21</v>
      </c>
      <c r="B13" s="15" t="s">
        <v>21</v>
      </c>
      <c r="C13" s="17">
        <v>1875.7971845748336</v>
      </c>
      <c r="D13" s="17">
        <v>9872.6167609201766</v>
      </c>
      <c r="E13" s="16">
        <v>1.0000000000000002</v>
      </c>
      <c r="F13" s="19">
        <v>26926539.625553347</v>
      </c>
      <c r="G13" s="19">
        <v>13716206.521621425</v>
      </c>
      <c r="H13" s="19">
        <v>5449933.3498169445</v>
      </c>
      <c r="I13" s="19">
        <f>(C13*'[1]נתוני אגירה'!$B$8+'[1]נתוני אגירה'!$B$4*'נתונים מניתוח אגירה (2)'!D31+'[1]נתוני אגירה'!$B$12)*'[1]נתוני אגירה'!$B$15</f>
        <v>19147667.813623935</v>
      </c>
      <c r="J13" s="19" t="e">
        <f>NPV('[1]נתוני אגירה'!$B$17,'נתונים מניתוח אגירה (2)'!K31:AD31)</f>
        <v>#REF!</v>
      </c>
      <c r="K13" t="e">
        <f>#REF!*'[1]נתוני אגירה'!$B$16</f>
        <v>#REF!</v>
      </c>
      <c r="L13" t="e">
        <f>#REF!*'[1]נתוני אגירה'!$B$16</f>
        <v>#REF!</v>
      </c>
      <c r="M13" t="e">
        <f>#REF!*'[1]נתוני אגירה'!$B$16</f>
        <v>#REF!</v>
      </c>
      <c r="N13" t="e">
        <f>#REF!*'[1]נתוני אגירה'!$B$16</f>
        <v>#REF!</v>
      </c>
      <c r="O13" t="e">
        <f>#REF!*'[1]נתוני אגירה'!$B$16</f>
        <v>#REF!</v>
      </c>
      <c r="P13" t="e">
        <f>#REF!*'[1]נתוני אגירה'!$B$16</f>
        <v>#REF!</v>
      </c>
      <c r="Q13" t="e">
        <f>#REF!*'[1]נתוני אגירה'!$B$16</f>
        <v>#REF!</v>
      </c>
      <c r="R13" t="e">
        <f>#REF!*'[1]נתוני אגירה'!$B$16</f>
        <v>#REF!</v>
      </c>
      <c r="S13" t="e">
        <f>#REF!*'[1]נתוני אגירה'!$B$16</f>
        <v>#REF!</v>
      </c>
      <c r="T13" t="e">
        <f>#REF!*'[1]נתוני אגירה'!$B$16</f>
        <v>#REF!</v>
      </c>
      <c r="U13" t="e">
        <f>#REF!*'[1]נתוני אגירה'!$B$16</f>
        <v>#REF!</v>
      </c>
      <c r="V13" t="e">
        <f>#REF!*'[1]נתוני אגירה'!$B$16</f>
        <v>#REF!</v>
      </c>
      <c r="W13" t="e">
        <f>#REF!*'[1]נתוני אגירה'!$B$16</f>
        <v>#REF!</v>
      </c>
      <c r="X13" t="e">
        <f>#REF!*'[1]נתוני אגירה'!$B$16</f>
        <v>#REF!</v>
      </c>
      <c r="Y13" t="e">
        <f>#REF!*'[1]נתוני אגירה'!$B$16</f>
        <v>#REF!</v>
      </c>
      <c r="Z13" t="e">
        <f>#REF!*'[1]נתוני אגירה'!$B$16</f>
        <v>#REF!</v>
      </c>
      <c r="AA13" t="e">
        <f>#REF!*'[1]נתוני אגירה'!$B$16</f>
        <v>#REF!</v>
      </c>
      <c r="AB13" t="e">
        <f>#REF!*'[1]נתוני אגירה'!$B$16</f>
        <v>#REF!</v>
      </c>
      <c r="AC13" t="e">
        <f>#REF!*'[1]נתוני אגירה'!$B$16</f>
        <v>#REF!</v>
      </c>
      <c r="AD13" t="e">
        <f>#REF!*'[1]נתוני אגירה'!$B$16</f>
        <v>#REF!</v>
      </c>
      <c r="AE13" s="20"/>
      <c r="AF13" s="20"/>
    </row>
    <row r="14" spans="1:32" ht="15.5" x14ac:dyDescent="0.3">
      <c r="A14" s="5" t="s">
        <v>39</v>
      </c>
      <c r="B14" s="15" t="s">
        <v>39</v>
      </c>
      <c r="C14" s="17">
        <v>834.96292111762546</v>
      </c>
      <c r="D14" s="17">
        <v>4394.5416900927657</v>
      </c>
      <c r="E14" s="16">
        <v>1.0000000000000002</v>
      </c>
      <c r="F14" s="19">
        <v>9932082.0019666478</v>
      </c>
      <c r="G14" s="19">
        <v>6480019.924497257</v>
      </c>
      <c r="H14" s="19">
        <v>2456759.7893695817</v>
      </c>
      <c r="I14" s="19">
        <f>(C14*'[1]נתוני אגירה'!$B$8+'[1]נתוני אגירה'!$B$4*'נתונים מניתוח אגירה (2)'!D35+'[1]נתוני אגירה'!$B$12)*'[1]נתוני אגירה'!$B$15</f>
        <v>12110543.398762798</v>
      </c>
      <c r="J14" s="19" t="e">
        <f>NPV('[1]נתוני אגירה'!$B$17,'נתונים מניתוח אגירה (2)'!K35:AD35)</f>
        <v>#REF!</v>
      </c>
      <c r="K14" t="e">
        <f>#REF!*'[1]נתוני אגירה'!$B$16</f>
        <v>#REF!</v>
      </c>
      <c r="L14" t="e">
        <f>#REF!*'[1]נתוני אגירה'!$B$16</f>
        <v>#REF!</v>
      </c>
      <c r="M14" t="e">
        <f>#REF!*'[1]נתוני אגירה'!$B$16</f>
        <v>#REF!</v>
      </c>
      <c r="N14" t="e">
        <f>#REF!*'[1]נתוני אגירה'!$B$16</f>
        <v>#REF!</v>
      </c>
      <c r="O14" t="e">
        <f>#REF!*'[1]נתוני אגירה'!$B$16</f>
        <v>#REF!</v>
      </c>
      <c r="P14" t="e">
        <f>#REF!*'[1]נתוני אגירה'!$B$16</f>
        <v>#REF!</v>
      </c>
      <c r="Q14" t="e">
        <f>#REF!*'[1]נתוני אגירה'!$B$16</f>
        <v>#REF!</v>
      </c>
      <c r="R14" t="e">
        <f>#REF!*'[1]נתוני אגירה'!$B$16</f>
        <v>#REF!</v>
      </c>
      <c r="S14" t="e">
        <f>#REF!*'[1]נתוני אגירה'!$B$16</f>
        <v>#REF!</v>
      </c>
      <c r="T14" t="e">
        <f>#REF!*'[1]נתוני אגירה'!$B$16</f>
        <v>#REF!</v>
      </c>
      <c r="U14" t="e">
        <f>#REF!*'[1]נתוני אגירה'!$B$16</f>
        <v>#REF!</v>
      </c>
      <c r="V14" t="e">
        <f>#REF!*'[1]נתוני אגירה'!$B$16</f>
        <v>#REF!</v>
      </c>
      <c r="W14" t="e">
        <f>#REF!*'[1]נתוני אגירה'!$B$16</f>
        <v>#REF!</v>
      </c>
      <c r="X14" t="e">
        <f>#REF!*'[1]נתוני אגירה'!$B$16</f>
        <v>#REF!</v>
      </c>
      <c r="Y14" t="e">
        <f>#REF!*'[1]נתוני אגירה'!$B$16</f>
        <v>#REF!</v>
      </c>
      <c r="Z14" t="e">
        <f>#REF!*'[1]נתוני אגירה'!$B$16</f>
        <v>#REF!</v>
      </c>
      <c r="AA14" t="e">
        <f>#REF!*'[1]נתוני אגירה'!$B$16</f>
        <v>#REF!</v>
      </c>
      <c r="AB14" t="e">
        <f>#REF!*'[1]נתוני אגירה'!$B$16</f>
        <v>#REF!</v>
      </c>
      <c r="AC14" t="e">
        <f>#REF!*'[1]נתוני אגירה'!$B$16</f>
        <v>#REF!</v>
      </c>
      <c r="AD14" t="e">
        <f>#REF!*'[1]נתוני אגירה'!$B$16</f>
        <v>#REF!</v>
      </c>
      <c r="AE14" s="20"/>
      <c r="AF14" s="20"/>
    </row>
    <row r="15" spans="1:32" ht="15.5" x14ac:dyDescent="0.3">
      <c r="A15" s="5" t="s">
        <v>51</v>
      </c>
      <c r="B15" s="15" t="s">
        <v>51</v>
      </c>
      <c r="C15" s="17">
        <v>1040.1072850789265</v>
      </c>
      <c r="D15" s="17">
        <v>5474.2488688364547</v>
      </c>
      <c r="E15" s="16">
        <v>1.0000000000000002</v>
      </c>
      <c r="F15" s="19">
        <v>21282418.125099875</v>
      </c>
      <c r="G15" s="19">
        <v>7906244.0113577098</v>
      </c>
      <c r="H15" s="19">
        <v>4119081.080358929</v>
      </c>
      <c r="I15" s="19" t="e">
        <f>(C15*'[1]נתוני אגירה'!$B$8+'[1]נתוני אגירה'!$B$4*'נתונים מניתוח אגירה (2)'!#REF!+'[1]נתוני אגירה'!$B$12)*'[1]נתוני אגירה'!$B$15</f>
        <v>#REF!</v>
      </c>
      <c r="J15" s="19" t="e">
        <f>NPV('[1]נתוני אגירה'!$B$17,'נתונים מניתוח אגירה (2)'!#REF!)</f>
        <v>#REF!</v>
      </c>
      <c r="K15" t="e">
        <f>#REF!*'[1]נתוני אגירה'!$B$16</f>
        <v>#REF!</v>
      </c>
      <c r="L15" t="e">
        <f>#REF!*'[1]נתוני אגירה'!$B$16</f>
        <v>#REF!</v>
      </c>
      <c r="M15" t="e">
        <f>#REF!*'[1]נתוני אגירה'!$B$16</f>
        <v>#REF!</v>
      </c>
      <c r="N15" t="e">
        <f>#REF!*'[1]נתוני אגירה'!$B$16</f>
        <v>#REF!</v>
      </c>
      <c r="O15" t="e">
        <f>#REF!*'[1]נתוני אגירה'!$B$16</f>
        <v>#REF!</v>
      </c>
      <c r="P15" t="e">
        <f>#REF!*'[1]נתוני אגירה'!$B$16</f>
        <v>#REF!</v>
      </c>
      <c r="Q15" t="e">
        <f>#REF!*'[1]נתוני אגירה'!$B$16</f>
        <v>#REF!</v>
      </c>
      <c r="R15" t="e">
        <f>#REF!*'[1]נתוני אגירה'!$B$16</f>
        <v>#REF!</v>
      </c>
      <c r="S15" t="e">
        <f>#REF!*'[1]נתוני אגירה'!$B$16</f>
        <v>#REF!</v>
      </c>
      <c r="T15" t="e">
        <f>#REF!*'[1]נתוני אגירה'!$B$16</f>
        <v>#REF!</v>
      </c>
      <c r="U15" t="e">
        <f>#REF!*'[1]נתוני אגירה'!$B$16</f>
        <v>#REF!</v>
      </c>
      <c r="V15" t="e">
        <f>#REF!*'[1]נתוני אגירה'!$B$16</f>
        <v>#REF!</v>
      </c>
      <c r="W15" t="e">
        <f>#REF!*'[1]נתוני אגירה'!$B$16</f>
        <v>#REF!</v>
      </c>
      <c r="X15" t="e">
        <f>#REF!*'[1]נתוני אגירה'!$B$16</f>
        <v>#REF!</v>
      </c>
      <c r="Y15" t="e">
        <f>#REF!*'[1]נתוני אגירה'!$B$16</f>
        <v>#REF!</v>
      </c>
      <c r="Z15" t="e">
        <f>#REF!*'[1]נתוני אגירה'!$B$16</f>
        <v>#REF!</v>
      </c>
      <c r="AA15" t="e">
        <f>#REF!*'[1]נתוני אגירה'!$B$16</f>
        <v>#REF!</v>
      </c>
      <c r="AB15" t="e">
        <f>#REF!*'[1]נתוני אגירה'!$B$16</f>
        <v>#REF!</v>
      </c>
      <c r="AC15" t="e">
        <f>#REF!*'[1]נתוני אגירה'!$B$16</f>
        <v>#REF!</v>
      </c>
      <c r="AD15" t="e">
        <f>#REF!*'[1]נתוני אגירה'!$B$16</f>
        <v>#REF!</v>
      </c>
      <c r="AE15" s="20"/>
      <c r="AF15" s="20"/>
    </row>
    <row r="16" spans="1:32" ht="15.5" x14ac:dyDescent="0.3">
      <c r="A16" s="5" t="s">
        <v>48</v>
      </c>
      <c r="B16" s="15" t="s">
        <v>48</v>
      </c>
      <c r="C16" s="17">
        <v>1041.7000722498465</v>
      </c>
      <c r="D16" s="17">
        <v>5482.6319592097179</v>
      </c>
      <c r="E16" s="16">
        <v>0.70982566300647576</v>
      </c>
      <c r="F16" s="19">
        <v>7483423.9219427845</v>
      </c>
      <c r="G16" s="19">
        <v>7917317.5372618232</v>
      </c>
      <c r="H16" s="19">
        <v>2266659.1825637012</v>
      </c>
      <c r="I16" s="19">
        <f>(C16*'[1]נתוני אגירה'!$B$8+'[1]נתוני אגירה'!$B$4*'נתונים מניתוח אגירה (2)'!D8+'[1]נתוני אגירה'!$B$12)*'[1]נתוני אגירה'!$B$15</f>
        <v>6149854.138836232</v>
      </c>
      <c r="J16" s="19" t="e">
        <f>NPV('[1]נתוני אגירה'!$B$17,'נתונים מניתוח אגירה (2)'!K8:AD8)</f>
        <v>#REF!</v>
      </c>
      <c r="K16" t="e">
        <f>#REF!*'[1]נתוני אגירה'!$B$16</f>
        <v>#REF!</v>
      </c>
      <c r="L16" t="e">
        <f>#REF!*'[1]נתוני אגירה'!$B$16</f>
        <v>#REF!</v>
      </c>
      <c r="M16" t="e">
        <f>#REF!*'[1]נתוני אגירה'!$B$16</f>
        <v>#REF!</v>
      </c>
      <c r="N16" t="e">
        <f>#REF!*'[1]נתוני אגירה'!$B$16</f>
        <v>#REF!</v>
      </c>
      <c r="O16" t="e">
        <f>#REF!*'[1]נתוני אגירה'!$B$16</f>
        <v>#REF!</v>
      </c>
      <c r="P16" t="e">
        <f>#REF!*'[1]נתוני אגירה'!$B$16</f>
        <v>#REF!</v>
      </c>
      <c r="Q16" t="e">
        <f>#REF!*'[1]נתוני אגירה'!$B$16</f>
        <v>#REF!</v>
      </c>
      <c r="R16" t="e">
        <f>#REF!*'[1]נתוני אגירה'!$B$16</f>
        <v>#REF!</v>
      </c>
      <c r="S16" t="e">
        <f>#REF!*'[1]נתוני אגירה'!$B$16</f>
        <v>#REF!</v>
      </c>
      <c r="T16" t="e">
        <f>#REF!*'[1]נתוני אגירה'!$B$16</f>
        <v>#REF!</v>
      </c>
      <c r="U16" t="e">
        <f>#REF!*'[1]נתוני אגירה'!$B$16</f>
        <v>#REF!</v>
      </c>
      <c r="V16" t="e">
        <f>#REF!*'[1]נתוני אגירה'!$B$16</f>
        <v>#REF!</v>
      </c>
      <c r="W16" t="e">
        <f>#REF!*'[1]נתוני אגירה'!$B$16</f>
        <v>#REF!</v>
      </c>
      <c r="X16" t="e">
        <f>#REF!*'[1]נתוני אגירה'!$B$16</f>
        <v>#REF!</v>
      </c>
      <c r="Y16" t="e">
        <f>#REF!*'[1]נתוני אגירה'!$B$16</f>
        <v>#REF!</v>
      </c>
      <c r="Z16" t="e">
        <f>#REF!*'[1]נתוני אגירה'!$B$16</f>
        <v>#REF!</v>
      </c>
      <c r="AA16" t="e">
        <f>#REF!*'[1]נתוני אגירה'!$B$16</f>
        <v>#REF!</v>
      </c>
      <c r="AB16" t="e">
        <f>#REF!*'[1]נתוני אגירה'!$B$16</f>
        <v>#REF!</v>
      </c>
      <c r="AC16" t="e">
        <f>#REF!*'[1]נתוני אגירה'!$B$16</f>
        <v>#REF!</v>
      </c>
      <c r="AD16" t="e">
        <f>#REF!*'[1]נתוני אגירה'!$B$16</f>
        <v>#REF!</v>
      </c>
      <c r="AE16" s="20"/>
      <c r="AF16" s="20"/>
    </row>
    <row r="17" spans="1:32" ht="15.5" x14ac:dyDescent="0.3">
      <c r="A17" s="5" t="s">
        <v>13</v>
      </c>
      <c r="B17" s="15" t="s">
        <v>13</v>
      </c>
      <c r="C17" s="17">
        <v>1373.524357858272</v>
      </c>
      <c r="D17" s="17">
        <v>7229.075567675116</v>
      </c>
      <c r="E17" s="16">
        <v>1.0000000000000002</v>
      </c>
      <c r="F17" s="19">
        <v>50616023.079781763</v>
      </c>
      <c r="G17" s="19">
        <v>10224257.779740408</v>
      </c>
      <c r="H17" s="19">
        <v>8875668.1286294926</v>
      </c>
      <c r="I17" s="19">
        <f>(C17*'[1]נתוני אגירה'!$B$8+'[1]נתוני אגירה'!$B$4*'נתונים מניתוח אגירה (2)'!D33+'[1]נתוני אגירה'!$B$12)*'[1]נתוני אגירה'!$B$15</f>
        <v>11239014.338753171</v>
      </c>
      <c r="J17" s="19" t="e">
        <f>NPV('[1]נתוני אגירה'!$B$17,'נתונים מניתוח אגירה (2)'!K33:AD33)</f>
        <v>#REF!</v>
      </c>
      <c r="K17" t="e">
        <f>#REF!*'[1]נתוני אגירה'!$B$16</f>
        <v>#REF!</v>
      </c>
      <c r="L17" t="e">
        <f>#REF!*'[1]נתוני אגירה'!$B$16</f>
        <v>#REF!</v>
      </c>
      <c r="M17" t="e">
        <f>#REF!*'[1]נתוני אגירה'!$B$16</f>
        <v>#REF!</v>
      </c>
      <c r="N17" t="e">
        <f>#REF!*'[1]נתוני אגירה'!$B$16</f>
        <v>#REF!</v>
      </c>
      <c r="O17" t="e">
        <f>#REF!*'[1]נתוני אגירה'!$B$16</f>
        <v>#REF!</v>
      </c>
      <c r="P17" t="e">
        <f>#REF!*'[1]נתוני אגירה'!$B$16</f>
        <v>#REF!</v>
      </c>
      <c r="Q17" t="e">
        <f>#REF!*'[1]נתוני אגירה'!$B$16</f>
        <v>#REF!</v>
      </c>
      <c r="R17" t="e">
        <f>#REF!*'[1]נתוני אגירה'!$B$16</f>
        <v>#REF!</v>
      </c>
      <c r="S17" t="e">
        <f>#REF!*'[1]נתוני אגירה'!$B$16</f>
        <v>#REF!</v>
      </c>
      <c r="T17" t="e">
        <f>#REF!*'[1]נתוני אגירה'!$B$16</f>
        <v>#REF!</v>
      </c>
      <c r="U17" t="e">
        <f>#REF!*'[1]נתוני אגירה'!$B$16</f>
        <v>#REF!</v>
      </c>
      <c r="V17" t="e">
        <f>#REF!*'[1]נתוני אגירה'!$B$16</f>
        <v>#REF!</v>
      </c>
      <c r="W17" t="e">
        <f>#REF!*'[1]נתוני אגירה'!$B$16</f>
        <v>#REF!</v>
      </c>
      <c r="X17" t="e">
        <f>#REF!*'[1]נתוני אגירה'!$B$16</f>
        <v>#REF!</v>
      </c>
      <c r="Y17" t="e">
        <f>#REF!*'[1]נתוני אגירה'!$B$16</f>
        <v>#REF!</v>
      </c>
      <c r="Z17" t="e">
        <f>#REF!*'[1]נתוני אגירה'!$B$16</f>
        <v>#REF!</v>
      </c>
      <c r="AA17" t="e">
        <f>#REF!*'[1]נתוני אגירה'!$B$16</f>
        <v>#REF!</v>
      </c>
      <c r="AB17" t="e">
        <f>#REF!*'[1]נתוני אגירה'!$B$16</f>
        <v>#REF!</v>
      </c>
      <c r="AC17" t="e">
        <f>#REF!*'[1]נתוני אגירה'!$B$16</f>
        <v>#REF!</v>
      </c>
      <c r="AD17" t="e">
        <f>#REF!*'[1]נתוני אגירה'!$B$16</f>
        <v>#REF!</v>
      </c>
      <c r="AE17" s="20"/>
      <c r="AF17" s="20"/>
    </row>
    <row r="18" spans="1:32" ht="15.5" x14ac:dyDescent="0.3">
      <c r="A18" s="5" t="s">
        <v>31</v>
      </c>
      <c r="B18" s="15" t="s">
        <v>31</v>
      </c>
      <c r="C18" s="17">
        <v>1168.1097338518234</v>
      </c>
      <c r="D18" s="17">
        <v>6147.9459676411761</v>
      </c>
      <c r="E18" s="16">
        <v>1</v>
      </c>
      <c r="F18" s="19">
        <v>43965761.832023822</v>
      </c>
      <c r="G18" s="19">
        <v>8796154.7653839104</v>
      </c>
      <c r="H18" s="19">
        <v>7750968.425753383</v>
      </c>
      <c r="I18" s="19">
        <f>(C18*'[1]נתוני אגירה'!$B$8+'[1]נתוני אגירה'!$B$4*'נתונים מניתוח אגירה (2)'!D51+'[1]נתוני אגירה'!$B$12)*'[1]נתוני אגירה'!$B$15</f>
        <v>7114748.1693698885</v>
      </c>
      <c r="J18" s="19" t="e">
        <f>NPV('[1]נתוני אגירה'!$B$17,'נתונים מניתוח אגירה (2)'!K51:AD51)</f>
        <v>#REF!</v>
      </c>
      <c r="K18" t="e">
        <f>#REF!*'[1]נתוני אגירה'!$B$16</f>
        <v>#REF!</v>
      </c>
      <c r="L18" t="e">
        <f>#REF!*'[1]נתוני אגירה'!$B$16</f>
        <v>#REF!</v>
      </c>
      <c r="M18" t="e">
        <f>#REF!*'[1]נתוני אגירה'!$B$16</f>
        <v>#REF!</v>
      </c>
      <c r="N18" t="e">
        <f>#REF!*'[1]נתוני אגירה'!$B$16</f>
        <v>#REF!</v>
      </c>
      <c r="O18" t="e">
        <f>#REF!*'[1]נתוני אגירה'!$B$16</f>
        <v>#REF!</v>
      </c>
      <c r="P18" t="e">
        <f>#REF!*'[1]נתוני אגירה'!$B$16</f>
        <v>#REF!</v>
      </c>
      <c r="Q18" t="e">
        <f>#REF!*'[1]נתוני אגירה'!$B$16</f>
        <v>#REF!</v>
      </c>
      <c r="R18" t="e">
        <f>#REF!*'[1]נתוני אגירה'!$B$16</f>
        <v>#REF!</v>
      </c>
      <c r="S18" t="e">
        <f>#REF!*'[1]נתוני אגירה'!$B$16</f>
        <v>#REF!</v>
      </c>
      <c r="T18" t="e">
        <f>#REF!*'[1]נתוני אגירה'!$B$16</f>
        <v>#REF!</v>
      </c>
      <c r="U18" t="e">
        <f>#REF!*'[1]נתוני אגירה'!$B$16</f>
        <v>#REF!</v>
      </c>
      <c r="V18" t="e">
        <f>#REF!*'[1]נתוני אגירה'!$B$16</f>
        <v>#REF!</v>
      </c>
      <c r="W18" t="e">
        <f>#REF!*'[1]נתוני אגירה'!$B$16</f>
        <v>#REF!</v>
      </c>
      <c r="X18" t="e">
        <f>#REF!*'[1]נתוני אגירה'!$B$16</f>
        <v>#REF!</v>
      </c>
      <c r="Y18" t="e">
        <f>#REF!*'[1]נתוני אגירה'!$B$16</f>
        <v>#REF!</v>
      </c>
      <c r="Z18" t="e">
        <f>#REF!*'[1]נתוני אגירה'!$B$16</f>
        <v>#REF!</v>
      </c>
      <c r="AA18" t="e">
        <f>#REF!*'[1]נתוני אגירה'!$B$16</f>
        <v>#REF!</v>
      </c>
      <c r="AB18" t="e">
        <f>#REF!*'[1]נתוני אגירה'!$B$16</f>
        <v>#REF!</v>
      </c>
      <c r="AC18" t="e">
        <f>#REF!*'[1]נתוני אגירה'!$B$16</f>
        <v>#REF!</v>
      </c>
      <c r="AD18" t="e">
        <f>#REF!*'[1]נתוני אגירה'!$B$16</f>
        <v>#REF!</v>
      </c>
      <c r="AE18" s="20"/>
      <c r="AF18" s="20"/>
    </row>
    <row r="19" spans="1:32" ht="15.5" x14ac:dyDescent="0.3">
      <c r="A19" s="5" t="s">
        <v>35</v>
      </c>
      <c r="B19" s="15" t="s">
        <v>35</v>
      </c>
      <c r="C19" s="17">
        <v>2075.1194432329567</v>
      </c>
      <c r="D19" s="17">
        <v>10921.681280173456</v>
      </c>
      <c r="E19" s="16">
        <v>0.85176220068287056</v>
      </c>
      <c r="F19" s="19">
        <v>18088717.545542918</v>
      </c>
      <c r="G19" s="19">
        <v>15101953.616283361</v>
      </c>
      <c r="H19" s="19">
        <v>5091878.5218084361</v>
      </c>
      <c r="I19" s="19">
        <f>(C19*'[1]נתוני אגירה'!$B$8+'[1]נתוני אגירה'!$B$4*'נתונים מניתוח אגירה (2)'!D16+'[1]נתוני אגירה'!$B$12)*'[1]נתוני אגירה'!$B$15</f>
        <v>10951572.781076975</v>
      </c>
      <c r="J19" s="19" t="e">
        <f>NPV('[1]נתוני אגירה'!$B$17,'נתונים מניתוח אגירה (2)'!K16:AD16)</f>
        <v>#REF!</v>
      </c>
      <c r="K19" t="e">
        <f>#REF!*'[1]נתוני אגירה'!$B$16</f>
        <v>#REF!</v>
      </c>
      <c r="L19" t="e">
        <f>#REF!*'[1]נתוני אגירה'!$B$16</f>
        <v>#REF!</v>
      </c>
      <c r="M19" t="e">
        <f>#REF!*'[1]נתוני אגירה'!$B$16</f>
        <v>#REF!</v>
      </c>
      <c r="N19" t="e">
        <f>#REF!*'[1]נתוני אגירה'!$B$16</f>
        <v>#REF!</v>
      </c>
      <c r="O19" t="e">
        <f>#REF!*'[1]נתוני אגירה'!$B$16</f>
        <v>#REF!</v>
      </c>
      <c r="P19" t="e">
        <f>#REF!*'[1]נתוני אגירה'!$B$16</f>
        <v>#REF!</v>
      </c>
      <c r="Q19" t="e">
        <f>#REF!*'[1]נתוני אגירה'!$B$16</f>
        <v>#REF!</v>
      </c>
      <c r="R19" t="e">
        <f>#REF!*'[1]נתוני אגירה'!$B$16</f>
        <v>#REF!</v>
      </c>
      <c r="S19" t="e">
        <f>#REF!*'[1]נתוני אגירה'!$B$16</f>
        <v>#REF!</v>
      </c>
      <c r="T19" t="e">
        <f>#REF!*'[1]נתוני אגירה'!$B$16</f>
        <v>#REF!</v>
      </c>
      <c r="U19" t="e">
        <f>#REF!*'[1]נתוני אגירה'!$B$16</f>
        <v>#REF!</v>
      </c>
      <c r="V19" t="e">
        <f>#REF!*'[1]נתוני אגירה'!$B$16</f>
        <v>#REF!</v>
      </c>
      <c r="W19" t="e">
        <f>#REF!*'[1]נתוני אגירה'!$B$16</f>
        <v>#REF!</v>
      </c>
      <c r="X19" t="e">
        <f>#REF!*'[1]נתוני אגירה'!$B$16</f>
        <v>#REF!</v>
      </c>
      <c r="Y19" t="e">
        <f>#REF!*'[1]נתוני אגירה'!$B$16</f>
        <v>#REF!</v>
      </c>
      <c r="Z19" t="e">
        <f>#REF!*'[1]נתוני אגירה'!$B$16</f>
        <v>#REF!</v>
      </c>
      <c r="AA19" t="e">
        <f>#REF!*'[1]נתוני אגירה'!$B$16</f>
        <v>#REF!</v>
      </c>
      <c r="AB19" t="e">
        <f>#REF!*'[1]נתוני אגירה'!$B$16</f>
        <v>#REF!</v>
      </c>
      <c r="AC19" t="e">
        <f>#REF!*'[1]נתוני אגירה'!$B$16</f>
        <v>#REF!</v>
      </c>
      <c r="AD19" t="e">
        <f>#REF!*'[1]נתוני אגירה'!$B$16</f>
        <v>#REF!</v>
      </c>
      <c r="AE19" s="20"/>
      <c r="AF19" s="20"/>
    </row>
    <row r="20" spans="1:32" ht="15.5" x14ac:dyDescent="0.3">
      <c r="A20" s="5" t="s">
        <v>46</v>
      </c>
      <c r="B20" s="15" t="s">
        <v>46</v>
      </c>
      <c r="C20" s="17">
        <v>1105.501325941171</v>
      </c>
      <c r="D20" s="17">
        <v>5818.4280312693209</v>
      </c>
      <c r="E20" s="16">
        <v>1.0000000000000002</v>
      </c>
      <c r="F20" s="19">
        <v>12329281.457990814</v>
      </c>
      <c r="G20" s="19">
        <v>8360882.6590588177</v>
      </c>
      <c r="H20" s="19">
        <v>2820476.3334815614</v>
      </c>
      <c r="I20" s="19">
        <f>(C20*'[1]נתוני אגירה'!$B$8+'[1]נתוני אגירה'!$B$4*'נתונים מניתוח אגירה (2)'!D13+'[1]נתוני אגירה'!$B$12)*'[1]נתוני אגירה'!$B$15</f>
        <v>11454516.530147007</v>
      </c>
      <c r="J20" s="19" t="e">
        <f>NPV('[1]נתוני אגירה'!$B$17,'נתונים מניתוח אגירה (2)'!K13:AD13)</f>
        <v>#REF!</v>
      </c>
      <c r="K20" t="e">
        <f>#REF!*'[1]נתוני אגירה'!$B$16</f>
        <v>#REF!</v>
      </c>
      <c r="L20" t="e">
        <f>#REF!*'[1]נתוני אגירה'!$B$16</f>
        <v>#REF!</v>
      </c>
      <c r="M20" t="e">
        <f>#REF!*'[1]נתוני אגירה'!$B$16</f>
        <v>#REF!</v>
      </c>
      <c r="N20" t="e">
        <f>#REF!*'[1]נתוני אגירה'!$B$16</f>
        <v>#REF!</v>
      </c>
      <c r="O20" t="e">
        <f>#REF!*'[1]נתוני אגירה'!$B$16</f>
        <v>#REF!</v>
      </c>
      <c r="P20" t="e">
        <f>#REF!*'[1]נתוני אגירה'!$B$16</f>
        <v>#REF!</v>
      </c>
      <c r="Q20" t="e">
        <f>#REF!*'[1]נתוני אגירה'!$B$16</f>
        <v>#REF!</v>
      </c>
      <c r="R20" t="e">
        <f>#REF!*'[1]נתוני אגירה'!$B$16</f>
        <v>#REF!</v>
      </c>
      <c r="S20" t="e">
        <f>#REF!*'[1]נתוני אגירה'!$B$16</f>
        <v>#REF!</v>
      </c>
      <c r="T20" t="e">
        <f>#REF!*'[1]נתוני אגירה'!$B$16</f>
        <v>#REF!</v>
      </c>
      <c r="U20" t="e">
        <f>#REF!*'[1]נתוני אגירה'!$B$16</f>
        <v>#REF!</v>
      </c>
      <c r="V20" t="e">
        <f>#REF!*'[1]נתוני אגירה'!$B$16</f>
        <v>#REF!</v>
      </c>
      <c r="W20" t="e">
        <f>#REF!*'[1]נתוני אגירה'!$B$16</f>
        <v>#REF!</v>
      </c>
      <c r="X20" t="e">
        <f>#REF!*'[1]נתוני אגירה'!$B$16</f>
        <v>#REF!</v>
      </c>
      <c r="Y20" t="e">
        <f>#REF!*'[1]נתוני אגירה'!$B$16</f>
        <v>#REF!</v>
      </c>
      <c r="Z20" t="e">
        <f>#REF!*'[1]נתוני אגירה'!$B$16</f>
        <v>#REF!</v>
      </c>
      <c r="AA20" t="e">
        <f>#REF!*'[1]נתוני אגירה'!$B$16</f>
        <v>#REF!</v>
      </c>
      <c r="AB20" t="e">
        <f>#REF!*'[1]נתוני אגירה'!$B$16</f>
        <v>#REF!</v>
      </c>
      <c r="AC20" t="e">
        <f>#REF!*'[1]נתוני אגירה'!$B$16</f>
        <v>#REF!</v>
      </c>
      <c r="AD20" t="e">
        <f>#REF!*'[1]נתוני אגירה'!$B$16</f>
        <v>#REF!</v>
      </c>
      <c r="AE20" s="20"/>
      <c r="AF20" s="20"/>
    </row>
    <row r="21" spans="1:32" ht="15.5" x14ac:dyDescent="0.3">
      <c r="A21" s="5" t="s">
        <v>33</v>
      </c>
      <c r="B21" s="15" t="s">
        <v>33</v>
      </c>
      <c r="C21" s="17">
        <v>369.12252743018519</v>
      </c>
      <c r="D21" s="17">
        <v>1942.7501443693957</v>
      </c>
      <c r="E21" s="16">
        <v>1.0000000000000002</v>
      </c>
      <c r="F21" s="19">
        <v>24843076.932150371</v>
      </c>
      <c r="G21" s="19">
        <v>3241360.1959028319</v>
      </c>
      <c r="H21" s="19">
        <v>3518341.8914025095</v>
      </c>
      <c r="I21" s="19">
        <f>(C21*'[1]נתוני אגירה'!$B$8+'[1]נתוני אגירה'!$B$4*'נתונים מניתוח אגירה (2)'!D18+'[1]נתוני אגירה'!$B$12)*'[1]נתוני אגירה'!$B$15</f>
        <v>6450223.2017828077</v>
      </c>
      <c r="J21" s="19" t="e">
        <f>NPV('[1]נתוני אגירה'!$B$17,'נתונים מניתוח אגירה (2)'!K18:AD18)</f>
        <v>#REF!</v>
      </c>
      <c r="K21" t="e">
        <f>#REF!*'[1]נתוני אגירה'!$B$16</f>
        <v>#REF!</v>
      </c>
      <c r="L21" t="e">
        <f>#REF!*'[1]נתוני אגירה'!$B$16</f>
        <v>#REF!</v>
      </c>
      <c r="M21" t="e">
        <f>#REF!*'[1]נתוני אגירה'!$B$16</f>
        <v>#REF!</v>
      </c>
      <c r="N21" t="e">
        <f>#REF!*'[1]נתוני אגירה'!$B$16</f>
        <v>#REF!</v>
      </c>
      <c r="O21" t="e">
        <f>#REF!*'[1]נתוני אגירה'!$B$16</f>
        <v>#REF!</v>
      </c>
      <c r="P21" t="e">
        <f>#REF!*'[1]נתוני אגירה'!$B$16</f>
        <v>#REF!</v>
      </c>
      <c r="Q21" t="e">
        <f>#REF!*'[1]נתוני אגירה'!$B$16</f>
        <v>#REF!</v>
      </c>
      <c r="R21" t="e">
        <f>#REF!*'[1]נתוני אגירה'!$B$16</f>
        <v>#REF!</v>
      </c>
      <c r="S21" t="e">
        <f>#REF!*'[1]נתוני אגירה'!$B$16</f>
        <v>#REF!</v>
      </c>
      <c r="T21" t="e">
        <f>#REF!*'[1]נתוני אגירה'!$B$16</f>
        <v>#REF!</v>
      </c>
      <c r="U21" t="e">
        <f>#REF!*'[1]נתוני אגירה'!$B$16</f>
        <v>#REF!</v>
      </c>
      <c r="V21" t="e">
        <f>#REF!*'[1]נתוני אגירה'!$B$16</f>
        <v>#REF!</v>
      </c>
      <c r="W21" t="e">
        <f>#REF!*'[1]נתוני אגירה'!$B$16</f>
        <v>#REF!</v>
      </c>
      <c r="X21" t="e">
        <f>#REF!*'[1]נתוני אגירה'!$B$16</f>
        <v>#REF!</v>
      </c>
      <c r="Y21" t="e">
        <f>#REF!*'[1]נתוני אגירה'!$B$16</f>
        <v>#REF!</v>
      </c>
      <c r="Z21" t="e">
        <f>#REF!*'[1]נתוני אגירה'!$B$16</f>
        <v>#REF!</v>
      </c>
      <c r="AA21" t="e">
        <f>#REF!*'[1]נתוני אגירה'!$B$16</f>
        <v>#REF!</v>
      </c>
      <c r="AB21" t="e">
        <f>#REF!*'[1]נתוני אגירה'!$B$16</f>
        <v>#REF!</v>
      </c>
      <c r="AC21" t="e">
        <f>#REF!*'[1]נתוני אגירה'!$B$16</f>
        <v>#REF!</v>
      </c>
      <c r="AD21" t="e">
        <f>#REF!*'[1]נתוני אגירה'!$B$16</f>
        <v>#REF!</v>
      </c>
      <c r="AE21" s="20"/>
      <c r="AF21" s="20"/>
    </row>
    <row r="22" spans="1:32" ht="15.5" x14ac:dyDescent="0.3">
      <c r="A22" s="5" t="s">
        <v>42</v>
      </c>
      <c r="B22" s="15" t="s">
        <v>42</v>
      </c>
      <c r="C22" s="17">
        <v>1113.5799370494951</v>
      </c>
      <c r="D22" s="17">
        <v>5860.9470371026064</v>
      </c>
      <c r="E22" s="16">
        <v>1</v>
      </c>
      <c r="F22" s="19">
        <v>12508337.649878293</v>
      </c>
      <c r="G22" s="19">
        <v>8417047.5447450951</v>
      </c>
      <c r="H22" s="19">
        <v>2862414.4455923242</v>
      </c>
      <c r="I22" s="19">
        <f>(C22*'[1]נתוני אגירה'!$B$8+'[1]נתוני אגירה'!$B$4*'נתונים מניתוח אגירה (2)'!D36+'[1]נתוני אגירה'!$B$12)*'[1]נתוני אגירה'!$B$15</f>
        <v>226941613.49960384</v>
      </c>
      <c r="J22" s="19" t="e">
        <f>NPV('[1]נתוני אגירה'!$B$17,'נתונים מניתוח אגירה (2)'!K36:AD36)</f>
        <v>#REF!</v>
      </c>
      <c r="K22" t="e">
        <f>#REF!*'[1]נתוני אגירה'!$B$16</f>
        <v>#REF!</v>
      </c>
      <c r="L22" t="e">
        <f>#REF!*'[1]נתוני אגירה'!$B$16</f>
        <v>#REF!</v>
      </c>
      <c r="M22" t="e">
        <f>#REF!*'[1]נתוני אגירה'!$B$16</f>
        <v>#REF!</v>
      </c>
      <c r="N22" t="e">
        <f>#REF!*'[1]נתוני אגירה'!$B$16</f>
        <v>#REF!</v>
      </c>
      <c r="O22" t="e">
        <f>#REF!*'[1]נתוני אגירה'!$B$16</f>
        <v>#REF!</v>
      </c>
      <c r="P22" t="e">
        <f>#REF!*'[1]נתוני אגירה'!$B$16</f>
        <v>#REF!</v>
      </c>
      <c r="Q22" t="e">
        <f>#REF!*'[1]נתוני אגירה'!$B$16</f>
        <v>#REF!</v>
      </c>
      <c r="R22" t="e">
        <f>#REF!*'[1]נתוני אגירה'!$B$16</f>
        <v>#REF!</v>
      </c>
      <c r="S22" t="e">
        <f>#REF!*'[1]נתוני אגירה'!$B$16</f>
        <v>#REF!</v>
      </c>
      <c r="T22" t="e">
        <f>#REF!*'[1]נתוני אגירה'!$B$16</f>
        <v>#REF!</v>
      </c>
      <c r="U22" t="e">
        <f>#REF!*'[1]נתוני אגירה'!$B$16</f>
        <v>#REF!</v>
      </c>
      <c r="V22" t="e">
        <f>#REF!*'[1]נתוני אגירה'!$B$16</f>
        <v>#REF!</v>
      </c>
      <c r="W22" t="e">
        <f>#REF!*'[1]נתוני אגירה'!$B$16</f>
        <v>#REF!</v>
      </c>
      <c r="X22" t="e">
        <f>#REF!*'[1]נתוני אגירה'!$B$16</f>
        <v>#REF!</v>
      </c>
      <c r="Y22" t="e">
        <f>#REF!*'[1]נתוני אגירה'!$B$16</f>
        <v>#REF!</v>
      </c>
      <c r="Z22" t="e">
        <f>#REF!*'[1]נתוני אגירה'!$B$16</f>
        <v>#REF!</v>
      </c>
      <c r="AA22" t="e">
        <f>#REF!*'[1]נתוני אגירה'!$B$16</f>
        <v>#REF!</v>
      </c>
      <c r="AB22" t="e">
        <f>#REF!*'[1]נתוני אגירה'!$B$16</f>
        <v>#REF!</v>
      </c>
      <c r="AC22" t="e">
        <f>#REF!*'[1]נתוני אגירה'!$B$16</f>
        <v>#REF!</v>
      </c>
      <c r="AD22" t="e">
        <f>#REF!*'[1]נתוני אגירה'!$B$16</f>
        <v>#REF!</v>
      </c>
      <c r="AE22" s="20"/>
      <c r="AF22" s="20"/>
    </row>
    <row r="23" spans="1:32" ht="15.5" x14ac:dyDescent="0.3">
      <c r="A23" s="5" t="s">
        <v>34</v>
      </c>
      <c r="B23" s="15" t="s">
        <v>34</v>
      </c>
      <c r="C23" s="17">
        <v>889.43666773369955</v>
      </c>
      <c r="D23" s="17">
        <v>4681.2456196510502</v>
      </c>
      <c r="E23" s="16">
        <v>1.0000000000000002</v>
      </c>
      <c r="F23" s="19">
        <v>50700238.200405911</v>
      </c>
      <c r="G23" s="19">
        <v>6858737.4677198138</v>
      </c>
      <c r="H23" s="19">
        <v>6304938.0862115184</v>
      </c>
      <c r="I23" s="19">
        <f>(C23*'[1]נתוני אגירה'!$B$8+'[1]נתוני אגירה'!$B$4*'נתונים מניתוח אגירה (2)'!D50+'[1]נתוני אגירה'!$B$12)*'[1]נתוני אגירה'!$B$15</f>
        <v>6232046.1145763667</v>
      </c>
      <c r="J23" s="19" t="e">
        <f>NPV('[1]נתוני אגירה'!$B$17,'נתונים מניתוח אגירה (2)'!K50:AD50)</f>
        <v>#REF!</v>
      </c>
      <c r="K23" t="e">
        <f>#REF!*'[1]נתוני אגירה'!$B$16</f>
        <v>#REF!</v>
      </c>
      <c r="L23" t="e">
        <f>#REF!*'[1]נתוני אגירה'!$B$16</f>
        <v>#REF!</v>
      </c>
      <c r="M23" t="e">
        <f>#REF!*'[1]נתוני אגירה'!$B$16</f>
        <v>#REF!</v>
      </c>
      <c r="N23" t="e">
        <f>#REF!*'[1]נתוני אגירה'!$B$16</f>
        <v>#REF!</v>
      </c>
      <c r="O23" t="e">
        <f>#REF!*'[1]נתוני אגירה'!$B$16</f>
        <v>#REF!</v>
      </c>
      <c r="P23" t="e">
        <f>#REF!*'[1]נתוני אגירה'!$B$16</f>
        <v>#REF!</v>
      </c>
      <c r="Q23" t="e">
        <f>#REF!*'[1]נתוני אגירה'!$B$16</f>
        <v>#REF!</v>
      </c>
      <c r="R23" t="e">
        <f>#REF!*'[1]נתוני אגירה'!$B$16</f>
        <v>#REF!</v>
      </c>
      <c r="S23" t="e">
        <f>#REF!*'[1]נתוני אגירה'!$B$16</f>
        <v>#REF!</v>
      </c>
      <c r="T23" t="e">
        <f>#REF!*'[1]נתוני אגירה'!$B$16</f>
        <v>#REF!</v>
      </c>
      <c r="U23" t="e">
        <f>#REF!*'[1]נתוני אגירה'!$B$16</f>
        <v>#REF!</v>
      </c>
      <c r="V23" t="e">
        <f>#REF!*'[1]נתוני אגירה'!$B$16</f>
        <v>#REF!</v>
      </c>
      <c r="W23" t="e">
        <f>#REF!*'[1]נתוני אגירה'!$B$16</f>
        <v>#REF!</v>
      </c>
      <c r="X23" t="e">
        <f>#REF!*'[1]נתוני אגירה'!$B$16</f>
        <v>#REF!</v>
      </c>
      <c r="Y23" t="e">
        <f>#REF!*'[1]נתוני אגירה'!$B$16</f>
        <v>#REF!</v>
      </c>
      <c r="Z23" t="e">
        <f>#REF!*'[1]נתוני אגירה'!$B$16</f>
        <v>#REF!</v>
      </c>
      <c r="AA23" t="e">
        <f>#REF!*'[1]נתוני אגירה'!$B$16</f>
        <v>#REF!</v>
      </c>
      <c r="AB23" t="e">
        <f>#REF!*'[1]נתוני אגירה'!$B$16</f>
        <v>#REF!</v>
      </c>
      <c r="AC23" t="e">
        <f>#REF!*'[1]נתוני אגירה'!$B$16</f>
        <v>#REF!</v>
      </c>
      <c r="AD23" t="e">
        <f>#REF!*'[1]נתוני אגירה'!$B$16</f>
        <v>#REF!</v>
      </c>
      <c r="AE23" s="20"/>
      <c r="AF23" s="20"/>
    </row>
    <row r="24" spans="1:32" ht="15.5" x14ac:dyDescent="0.3">
      <c r="A24" s="5" t="s">
        <v>41</v>
      </c>
      <c r="B24" s="15" t="s">
        <v>41</v>
      </c>
      <c r="C24" s="17">
        <v>293.01862671276859</v>
      </c>
      <c r="D24" s="17">
        <v>1542.2032984882558</v>
      </c>
      <c r="E24" s="16">
        <v>1.0000000000000004</v>
      </c>
      <c r="F24" s="19">
        <v>14551665.516568994</v>
      </c>
      <c r="G24" s="19">
        <v>2712263.4456372899</v>
      </c>
      <c r="H24" s="19">
        <v>1836161.9998693806</v>
      </c>
      <c r="I24" s="19">
        <f>(C24*'[1]נתוני אגירה'!$B$8+'[1]נתוני אגירה'!$B$4*'נתונים מניתוח אגירה (2)'!D14+'[1]נתוני אגירה'!$B$12)*'[1]נתוני אגירה'!$B$15</f>
        <v>4888800.1706142863</v>
      </c>
      <c r="J24" s="19" t="e">
        <f>NPV('[1]נתוני אגירה'!$B$17,'נתונים מניתוח אגירה (2)'!K14:AD14)</f>
        <v>#REF!</v>
      </c>
      <c r="K24" t="e">
        <f>#REF!*'[1]נתוני אגירה'!$B$16</f>
        <v>#REF!</v>
      </c>
      <c r="L24" t="e">
        <f>#REF!*'[1]נתוני אגירה'!$B$16</f>
        <v>#REF!</v>
      </c>
      <c r="M24" t="e">
        <f>#REF!*'[1]נתוני אגירה'!$B$16</f>
        <v>#REF!</v>
      </c>
      <c r="N24" t="e">
        <f>#REF!*'[1]נתוני אגירה'!$B$16</f>
        <v>#REF!</v>
      </c>
      <c r="O24" t="e">
        <f>#REF!*'[1]נתוני אגירה'!$B$16</f>
        <v>#REF!</v>
      </c>
      <c r="P24" t="e">
        <f>#REF!*'[1]נתוני אגירה'!$B$16</f>
        <v>#REF!</v>
      </c>
      <c r="Q24" t="e">
        <f>#REF!*'[1]נתוני אגירה'!$B$16</f>
        <v>#REF!</v>
      </c>
      <c r="R24" t="e">
        <f>#REF!*'[1]נתוני אגירה'!$B$16</f>
        <v>#REF!</v>
      </c>
      <c r="S24" t="e">
        <f>#REF!*'[1]נתוני אגירה'!$B$16</f>
        <v>#REF!</v>
      </c>
      <c r="T24" t="e">
        <f>#REF!*'[1]נתוני אגירה'!$B$16</f>
        <v>#REF!</v>
      </c>
      <c r="U24" t="e">
        <f>#REF!*'[1]נתוני אגירה'!$B$16</f>
        <v>#REF!</v>
      </c>
      <c r="V24" t="e">
        <f>#REF!*'[1]נתוני אגירה'!$B$16</f>
        <v>#REF!</v>
      </c>
      <c r="W24" t="e">
        <f>#REF!*'[1]נתוני אגירה'!$B$16</f>
        <v>#REF!</v>
      </c>
      <c r="X24" t="e">
        <f>#REF!*'[1]נתוני אגירה'!$B$16</f>
        <v>#REF!</v>
      </c>
      <c r="Y24" t="e">
        <f>#REF!*'[1]נתוני אגירה'!$B$16</f>
        <v>#REF!</v>
      </c>
      <c r="Z24" t="e">
        <f>#REF!*'[1]נתוני אגירה'!$B$16</f>
        <v>#REF!</v>
      </c>
      <c r="AA24" t="e">
        <f>#REF!*'[1]נתוני אגירה'!$B$16</f>
        <v>#REF!</v>
      </c>
      <c r="AB24" t="e">
        <f>#REF!*'[1]נתוני אגירה'!$B$16</f>
        <v>#REF!</v>
      </c>
      <c r="AC24" t="e">
        <f>#REF!*'[1]נתוני אגירה'!$B$16</f>
        <v>#REF!</v>
      </c>
      <c r="AD24" t="e">
        <f>#REF!*'[1]נתוני אגירה'!$B$16</f>
        <v>#REF!</v>
      </c>
      <c r="AE24" s="20"/>
      <c r="AF24" s="20"/>
    </row>
    <row r="25" spans="1:32" ht="15.5" x14ac:dyDescent="0.3">
      <c r="A25" s="5" t="s">
        <v>30</v>
      </c>
      <c r="B25" s="15" t="s">
        <v>79</v>
      </c>
      <c r="C25" s="17">
        <v>433.37367850908112</v>
      </c>
      <c r="D25" s="17">
        <v>2280.9140974162165</v>
      </c>
      <c r="E25" s="16">
        <v>1</v>
      </c>
      <c r="F25" s="19">
        <v>22253441.776722901</v>
      </c>
      <c r="G25" s="19">
        <v>3688053.1369505217</v>
      </c>
      <c r="H25" s="19">
        <v>3672207.3003572915</v>
      </c>
      <c r="I25" s="19">
        <f>(C25*'[1]נתוני אגירה'!$B$8+'[1]נתוני אגירה'!$B$4*'נתונים מניתוח אגירה (2)'!D30+'[1]נתוני אגירה'!$B$12)*'[1]נתוני אגירה'!$B$15</f>
        <v>5164193.8176320437</v>
      </c>
      <c r="J25" s="19" t="e">
        <f>NPV('[1]נתוני אגירה'!$B$17,'נתונים מניתוח אגירה (2)'!K30:AD30)</f>
        <v>#REF!</v>
      </c>
      <c r="K25" t="e">
        <f>#REF!*'[1]נתוני אגירה'!$B$16</f>
        <v>#REF!</v>
      </c>
      <c r="L25" t="e">
        <f>#REF!*'[1]נתוני אגירה'!$B$16</f>
        <v>#REF!</v>
      </c>
      <c r="M25" t="e">
        <f>#REF!*'[1]נתוני אגירה'!$B$16</f>
        <v>#REF!</v>
      </c>
      <c r="N25" t="e">
        <f>#REF!*'[1]נתוני אגירה'!$B$16</f>
        <v>#REF!</v>
      </c>
      <c r="O25" t="e">
        <f>#REF!*'[1]נתוני אגירה'!$B$16</f>
        <v>#REF!</v>
      </c>
      <c r="P25" t="e">
        <f>#REF!*'[1]נתוני אגירה'!$B$16</f>
        <v>#REF!</v>
      </c>
      <c r="Q25" t="e">
        <f>#REF!*'[1]נתוני אגירה'!$B$16</f>
        <v>#REF!</v>
      </c>
      <c r="R25" t="e">
        <f>#REF!*'[1]נתוני אגירה'!$B$16</f>
        <v>#REF!</v>
      </c>
      <c r="S25" t="e">
        <f>#REF!*'[1]נתוני אגירה'!$B$16</f>
        <v>#REF!</v>
      </c>
      <c r="T25" t="e">
        <f>#REF!*'[1]נתוני אגירה'!$B$16</f>
        <v>#REF!</v>
      </c>
      <c r="U25" t="e">
        <f>#REF!*'[1]נתוני אגירה'!$B$16</f>
        <v>#REF!</v>
      </c>
      <c r="V25" t="e">
        <f>#REF!*'[1]נתוני אגירה'!$B$16</f>
        <v>#REF!</v>
      </c>
      <c r="W25" t="e">
        <f>#REF!*'[1]נתוני אגירה'!$B$16</f>
        <v>#REF!</v>
      </c>
      <c r="X25" t="e">
        <f>#REF!*'[1]נתוני אגירה'!$B$16</f>
        <v>#REF!</v>
      </c>
      <c r="Y25" t="e">
        <f>#REF!*'[1]נתוני אגירה'!$B$16</f>
        <v>#REF!</v>
      </c>
      <c r="Z25" t="e">
        <f>#REF!*'[1]נתוני אגירה'!$B$16</f>
        <v>#REF!</v>
      </c>
      <c r="AA25" t="e">
        <f>#REF!*'[1]נתוני אגירה'!$B$16</f>
        <v>#REF!</v>
      </c>
      <c r="AB25" t="e">
        <f>#REF!*'[1]נתוני אגירה'!$B$16</f>
        <v>#REF!</v>
      </c>
      <c r="AC25" t="e">
        <f>#REF!*'[1]נתוני אגירה'!$B$16</f>
        <v>#REF!</v>
      </c>
      <c r="AD25" t="e">
        <f>#REF!*'[1]נתוני אגירה'!$B$16</f>
        <v>#REF!</v>
      </c>
      <c r="AE25" s="20"/>
      <c r="AF25" s="20"/>
    </row>
    <row r="26" spans="1:32" ht="15.5" x14ac:dyDescent="0.3">
      <c r="A26" s="5" t="s">
        <v>32</v>
      </c>
      <c r="B26" s="15" t="s">
        <v>32</v>
      </c>
      <c r="C26" s="17">
        <v>2649.8263774813736</v>
      </c>
      <c r="D26" s="17">
        <v>13946.45461832302</v>
      </c>
      <c r="E26" s="16">
        <v>1.0000000000000002</v>
      </c>
      <c r="F26" s="19">
        <v>29233423.164991926</v>
      </c>
      <c r="G26" s="19">
        <v>19097485.624491211</v>
      </c>
      <c r="H26" s="19">
        <v>5936406.9384259693</v>
      </c>
      <c r="I26" s="19">
        <f>(C26*'[1]נתוני אגירה'!$B$8+'[1]נתוני אגירה'!$B$4*'נתונים מניתוח אגירה (2)'!D17+'[1]נתוני אגירה'!$B$12)*'[1]נתוני אגירה'!$B$15</f>
        <v>13971648.436883952</v>
      </c>
      <c r="J26" s="19" t="e">
        <f>NPV('[1]נתוני אגירה'!$B$17,'נתונים מניתוח אגירה (2)'!K17:AD17)</f>
        <v>#REF!</v>
      </c>
      <c r="K26" t="e">
        <f>#REF!*'[1]נתוני אגירה'!$B$16</f>
        <v>#REF!</v>
      </c>
      <c r="L26" t="e">
        <f>#REF!*'[1]נתוני אגירה'!$B$16</f>
        <v>#REF!</v>
      </c>
      <c r="M26" t="e">
        <f>#REF!*'[1]נתוני אגירה'!$B$16</f>
        <v>#REF!</v>
      </c>
      <c r="N26" t="e">
        <f>#REF!*'[1]נתוני אגירה'!$B$16</f>
        <v>#REF!</v>
      </c>
      <c r="O26" t="e">
        <f>#REF!*'[1]נתוני אגירה'!$B$16</f>
        <v>#REF!</v>
      </c>
      <c r="P26" t="e">
        <f>#REF!*'[1]נתוני אגירה'!$B$16</f>
        <v>#REF!</v>
      </c>
      <c r="Q26" t="e">
        <f>#REF!*'[1]נתוני אגירה'!$B$16</f>
        <v>#REF!</v>
      </c>
      <c r="R26" t="e">
        <f>#REF!*'[1]נתוני אגירה'!$B$16</f>
        <v>#REF!</v>
      </c>
      <c r="S26" t="e">
        <f>#REF!*'[1]נתוני אגירה'!$B$16</f>
        <v>#REF!</v>
      </c>
      <c r="T26" t="e">
        <f>#REF!*'[1]נתוני אגירה'!$B$16</f>
        <v>#REF!</v>
      </c>
      <c r="U26" t="e">
        <f>#REF!*'[1]נתוני אגירה'!$B$16</f>
        <v>#REF!</v>
      </c>
      <c r="V26" t="e">
        <f>#REF!*'[1]נתוני אגירה'!$B$16</f>
        <v>#REF!</v>
      </c>
      <c r="W26" t="e">
        <f>#REF!*'[1]נתוני אגירה'!$B$16</f>
        <v>#REF!</v>
      </c>
      <c r="X26" t="e">
        <f>#REF!*'[1]נתוני אגירה'!$B$16</f>
        <v>#REF!</v>
      </c>
      <c r="Y26" t="e">
        <f>#REF!*'[1]נתוני אגירה'!$B$16</f>
        <v>#REF!</v>
      </c>
      <c r="Z26" t="e">
        <f>#REF!*'[1]נתוני אגירה'!$B$16</f>
        <v>#REF!</v>
      </c>
      <c r="AA26" t="e">
        <f>#REF!*'[1]נתוני אגירה'!$B$16</f>
        <v>#REF!</v>
      </c>
      <c r="AB26" t="e">
        <f>#REF!*'[1]נתוני אגירה'!$B$16</f>
        <v>#REF!</v>
      </c>
      <c r="AC26" t="e">
        <f>#REF!*'[1]נתוני אגירה'!$B$16</f>
        <v>#REF!</v>
      </c>
      <c r="AD26" t="e">
        <f>#REF!*'[1]נתוני אגירה'!$B$16</f>
        <v>#REF!</v>
      </c>
      <c r="AE26" s="20"/>
      <c r="AF26" s="20"/>
    </row>
    <row r="27" spans="1:32" ht="15.5" x14ac:dyDescent="0.3">
      <c r="A27" s="5" t="s">
        <v>20</v>
      </c>
      <c r="B27" s="15" t="s">
        <v>20</v>
      </c>
      <c r="C27" s="17">
        <v>2268.9768728809659</v>
      </c>
      <c r="D27" s="17">
        <v>11941.983541478767</v>
      </c>
      <c r="E27" s="16">
        <v>0.53414923627217303</v>
      </c>
      <c r="F27" s="19">
        <v>18021130.276502509</v>
      </c>
      <c r="G27" s="19">
        <v>16449707.608847367</v>
      </c>
      <c r="H27" s="19">
        <v>5171789.092483161</v>
      </c>
      <c r="I27" s="19">
        <f>(C27*'[1]נתוני אגירה'!$B$8+'[1]נתוני אגירה'!$B$4*'נתונים מניתוח אגירה (2)'!D29+'[1]נתוני אגירה'!$B$12)*'[1]נתוני אגירה'!$B$15</f>
        <v>11493424.937717402</v>
      </c>
      <c r="J27" s="19" t="e">
        <f>NPV('[1]נתוני אגירה'!$B$17,'נתונים מניתוח אגירה (2)'!K29:AD29)</f>
        <v>#REF!</v>
      </c>
      <c r="K27" t="e">
        <f>#REF!*'[1]נתוני אגירה'!$B$16</f>
        <v>#REF!</v>
      </c>
      <c r="L27" t="e">
        <f>#REF!*'[1]נתוני אגירה'!$B$16</f>
        <v>#REF!</v>
      </c>
      <c r="M27" t="e">
        <f>#REF!*'[1]נתוני אגירה'!$B$16</f>
        <v>#REF!</v>
      </c>
      <c r="N27" t="e">
        <f>#REF!*'[1]נתוני אגירה'!$B$16</f>
        <v>#REF!</v>
      </c>
      <c r="O27" t="e">
        <f>#REF!*'[1]נתוני אגירה'!$B$16</f>
        <v>#REF!</v>
      </c>
      <c r="P27" t="e">
        <f>#REF!*'[1]נתוני אגירה'!$B$16</f>
        <v>#REF!</v>
      </c>
      <c r="Q27" t="e">
        <f>#REF!*'[1]נתוני אגירה'!$B$16</f>
        <v>#REF!</v>
      </c>
      <c r="R27" t="e">
        <f>#REF!*'[1]נתוני אגירה'!$B$16</f>
        <v>#REF!</v>
      </c>
      <c r="S27" t="e">
        <f>#REF!*'[1]נתוני אגירה'!$B$16</f>
        <v>#REF!</v>
      </c>
      <c r="T27" t="e">
        <f>#REF!*'[1]נתוני אגירה'!$B$16</f>
        <v>#REF!</v>
      </c>
      <c r="U27" t="e">
        <f>#REF!*'[1]נתוני אגירה'!$B$16</f>
        <v>#REF!</v>
      </c>
      <c r="V27" t="e">
        <f>#REF!*'[1]נתוני אגירה'!$B$16</f>
        <v>#REF!</v>
      </c>
      <c r="W27" t="e">
        <f>#REF!*'[1]נתוני אגירה'!$B$16</f>
        <v>#REF!</v>
      </c>
      <c r="X27" t="e">
        <f>#REF!*'[1]נתוני אגירה'!$B$16</f>
        <v>#REF!</v>
      </c>
      <c r="Y27" t="e">
        <f>#REF!*'[1]נתוני אגירה'!$B$16</f>
        <v>#REF!</v>
      </c>
      <c r="Z27" t="e">
        <f>#REF!*'[1]נתוני אגירה'!$B$16</f>
        <v>#REF!</v>
      </c>
      <c r="AA27" t="e">
        <f>#REF!*'[1]נתוני אגירה'!$B$16</f>
        <v>#REF!</v>
      </c>
      <c r="AB27" t="e">
        <f>#REF!*'[1]נתוני אגירה'!$B$16</f>
        <v>#REF!</v>
      </c>
      <c r="AC27" t="e">
        <f>#REF!*'[1]נתוני אגירה'!$B$16</f>
        <v>#REF!</v>
      </c>
      <c r="AD27" t="e">
        <f>#REF!*'[1]נתוני אגירה'!$B$16</f>
        <v>#REF!</v>
      </c>
      <c r="AE27" s="20"/>
      <c r="AF27" s="20"/>
    </row>
    <row r="28" spans="1:32" ht="15.5" x14ac:dyDescent="0.3">
      <c r="A28" s="5" t="s">
        <v>26</v>
      </c>
      <c r="B28" s="15" t="s">
        <v>26</v>
      </c>
      <c r="C28" s="17">
        <v>4535.3504449311004</v>
      </c>
      <c r="D28" s="17">
        <v>23870.265499637371</v>
      </c>
      <c r="E28" s="16">
        <v>1.0000000000000002</v>
      </c>
      <c r="F28" s="19">
        <v>100454213.38921654</v>
      </c>
      <c r="G28" s="19">
        <v>32206204.720762298</v>
      </c>
      <c r="H28" s="19">
        <v>18692459.725396648</v>
      </c>
      <c r="I28" s="19">
        <f>(C28*'[1]נתוני אגירה'!$B$8+'[1]נתוני אגירה'!$B$4*'נתונים מניתוח אגירה (2)'!D27+'[1]נתוני אגירה'!$B$12)*'[1]נתוני אגירה'!$B$15</f>
        <v>23104078.611101002</v>
      </c>
      <c r="J28" s="19" t="e">
        <f>NPV('[1]נתוני אגירה'!$B$17,'נתונים מניתוח אגירה (2)'!K27:AD27)</f>
        <v>#REF!</v>
      </c>
      <c r="K28" t="e">
        <f>#REF!*'[1]נתוני אגירה'!$B$16</f>
        <v>#REF!</v>
      </c>
      <c r="L28" t="e">
        <f>#REF!*'[1]נתוני אגירה'!$B$16</f>
        <v>#REF!</v>
      </c>
      <c r="M28" t="e">
        <f>#REF!*'[1]נתוני אגירה'!$B$16</f>
        <v>#REF!</v>
      </c>
      <c r="N28" t="e">
        <f>#REF!*'[1]נתוני אגירה'!$B$16</f>
        <v>#REF!</v>
      </c>
      <c r="O28" t="e">
        <f>#REF!*'[1]נתוני אגירה'!$B$16</f>
        <v>#REF!</v>
      </c>
      <c r="P28" t="e">
        <f>#REF!*'[1]נתוני אגירה'!$B$16</f>
        <v>#REF!</v>
      </c>
      <c r="Q28" t="e">
        <f>#REF!*'[1]נתוני אגירה'!$B$16</f>
        <v>#REF!</v>
      </c>
      <c r="R28" t="e">
        <f>#REF!*'[1]נתוני אגירה'!$B$16</f>
        <v>#REF!</v>
      </c>
      <c r="S28" t="e">
        <f>#REF!*'[1]נתוני אגירה'!$B$16</f>
        <v>#REF!</v>
      </c>
      <c r="T28" t="e">
        <f>#REF!*'[1]נתוני אגירה'!$B$16</f>
        <v>#REF!</v>
      </c>
      <c r="U28" t="e">
        <f>#REF!*'[1]נתוני אגירה'!$B$16</f>
        <v>#REF!</v>
      </c>
      <c r="V28" t="e">
        <f>#REF!*'[1]נתוני אגירה'!$B$16</f>
        <v>#REF!</v>
      </c>
      <c r="W28" t="e">
        <f>#REF!*'[1]נתוני אגירה'!$B$16</f>
        <v>#REF!</v>
      </c>
      <c r="X28" t="e">
        <f>#REF!*'[1]נתוני אגירה'!$B$16</f>
        <v>#REF!</v>
      </c>
      <c r="Y28" t="e">
        <f>#REF!*'[1]נתוני אגירה'!$B$16</f>
        <v>#REF!</v>
      </c>
      <c r="Z28" t="e">
        <f>#REF!*'[1]נתוני אגירה'!$B$16</f>
        <v>#REF!</v>
      </c>
      <c r="AA28" t="e">
        <f>#REF!*'[1]נתוני אגירה'!$B$16</f>
        <v>#REF!</v>
      </c>
      <c r="AB28" t="e">
        <f>#REF!*'[1]נתוני אגירה'!$B$16</f>
        <v>#REF!</v>
      </c>
      <c r="AC28" t="e">
        <f>#REF!*'[1]נתוני אגירה'!$B$16</f>
        <v>#REF!</v>
      </c>
      <c r="AD28" t="e">
        <f>#REF!*'[1]נתוני אגירה'!$B$16</f>
        <v>#REF!</v>
      </c>
      <c r="AE28" s="20"/>
      <c r="AF28" s="20"/>
    </row>
    <row r="29" spans="1:32" ht="15.5" x14ac:dyDescent="0.3">
      <c r="A29" s="5" t="s">
        <v>24</v>
      </c>
      <c r="B29" s="15" t="s">
        <v>24</v>
      </c>
      <c r="C29" s="17">
        <v>1034.8928878726558</v>
      </c>
      <c r="D29" s="17">
        <v>5446.8046730139777</v>
      </c>
      <c r="E29" s="16">
        <v>1.0000000000000002</v>
      </c>
      <c r="F29" s="19">
        <v>35731083.030338392</v>
      </c>
      <c r="G29" s="19">
        <v>7869991.9849776719</v>
      </c>
      <c r="H29" s="19">
        <v>5946083.1886315318</v>
      </c>
      <c r="I29" s="19">
        <f>(C29*'[1]נתוני אגירה'!$B$8+'[1]נתוני אגירה'!$B$4*'נתונים מניתוח אגירה (2)'!D49+'[1]נתוני אגירה'!$B$12)*'[1]נתוני אגירה'!$B$15</f>
        <v>8978639.5215986725</v>
      </c>
      <c r="J29" s="19" t="e">
        <f>NPV('[1]נתוני אגירה'!$B$17,'נתונים מניתוח אגירה (2)'!K49:AD49)</f>
        <v>#REF!</v>
      </c>
      <c r="K29" t="e">
        <f>#REF!*'[1]נתוני אגירה'!$B$16</f>
        <v>#REF!</v>
      </c>
      <c r="L29" t="e">
        <f>#REF!*'[1]נתוני אגירה'!$B$16</f>
        <v>#REF!</v>
      </c>
      <c r="M29" t="e">
        <f>#REF!*'[1]נתוני אגירה'!$B$16</f>
        <v>#REF!</v>
      </c>
      <c r="N29" t="e">
        <f>#REF!*'[1]נתוני אגירה'!$B$16</f>
        <v>#REF!</v>
      </c>
      <c r="O29" t="e">
        <f>#REF!*'[1]נתוני אגירה'!$B$16</f>
        <v>#REF!</v>
      </c>
      <c r="P29" t="e">
        <f>#REF!*'[1]נתוני אגירה'!$B$16</f>
        <v>#REF!</v>
      </c>
      <c r="Q29" t="e">
        <f>#REF!*'[1]נתוני אגירה'!$B$16</f>
        <v>#REF!</v>
      </c>
      <c r="R29" t="e">
        <f>#REF!*'[1]נתוני אגירה'!$B$16</f>
        <v>#REF!</v>
      </c>
      <c r="S29" t="e">
        <f>#REF!*'[1]נתוני אגירה'!$B$16</f>
        <v>#REF!</v>
      </c>
      <c r="T29" t="e">
        <f>#REF!*'[1]נתוני אגירה'!$B$16</f>
        <v>#REF!</v>
      </c>
      <c r="U29" t="e">
        <f>#REF!*'[1]נתוני אגירה'!$B$16</f>
        <v>#REF!</v>
      </c>
      <c r="V29" t="e">
        <f>#REF!*'[1]נתוני אגירה'!$B$16</f>
        <v>#REF!</v>
      </c>
      <c r="W29" t="e">
        <f>#REF!*'[1]נתוני אגירה'!$B$16</f>
        <v>#REF!</v>
      </c>
      <c r="X29" t="e">
        <f>#REF!*'[1]נתוני אגירה'!$B$16</f>
        <v>#REF!</v>
      </c>
      <c r="Y29" t="e">
        <f>#REF!*'[1]נתוני אגירה'!$B$16</f>
        <v>#REF!</v>
      </c>
      <c r="Z29" t="e">
        <f>#REF!*'[1]נתוני אגירה'!$B$16</f>
        <v>#REF!</v>
      </c>
      <c r="AA29" t="e">
        <f>#REF!*'[1]נתוני אגירה'!$B$16</f>
        <v>#REF!</v>
      </c>
      <c r="AB29" t="e">
        <f>#REF!*'[1]נתוני אגירה'!$B$16</f>
        <v>#REF!</v>
      </c>
      <c r="AC29" t="e">
        <f>#REF!*'[1]נתוני אגירה'!$B$16</f>
        <v>#REF!</v>
      </c>
      <c r="AD29" t="e">
        <f>#REF!*'[1]נתוני אגירה'!$B$16</f>
        <v>#REF!</v>
      </c>
      <c r="AE29" s="20"/>
      <c r="AF29" s="20"/>
    </row>
    <row r="30" spans="1:32" ht="15.5" x14ac:dyDescent="0.3">
      <c r="A30" s="5" t="s">
        <v>0</v>
      </c>
      <c r="B30" s="15" t="s">
        <v>0</v>
      </c>
      <c r="C30" s="17">
        <v>800.92365386853999</v>
      </c>
      <c r="D30" s="17">
        <v>4215.3876519396845</v>
      </c>
      <c r="E30" s="16">
        <v>1.0000000000000002</v>
      </c>
      <c r="F30" s="19">
        <v>34169372.703473493</v>
      </c>
      <c r="G30" s="19">
        <v>6243368.9051259235</v>
      </c>
      <c r="H30" s="19">
        <v>4433628.3416295489</v>
      </c>
      <c r="I30" s="19">
        <f>(C30*'[1]נתוני אגירה'!$B$8+'[1]נתוני אגירה'!$B$4*'נתונים מניתוח אגירה (2)'!D47+'[1]נתוני אגירה'!$B$12)*'[1]נתוני אגירה'!$B$15</f>
        <v>7295299.5862130234</v>
      </c>
      <c r="J30" s="19" t="e">
        <f>NPV('[1]נתוני אגירה'!$B$17,'נתונים מניתוח אגירה (2)'!K47:AD47)</f>
        <v>#REF!</v>
      </c>
      <c r="K30" t="e">
        <f>#REF!*'[1]נתוני אגירה'!$B$16</f>
        <v>#REF!</v>
      </c>
      <c r="L30" t="e">
        <f>#REF!*'[1]נתוני אגירה'!$B$16</f>
        <v>#REF!</v>
      </c>
      <c r="M30" t="e">
        <f>#REF!*'[1]נתוני אגירה'!$B$16</f>
        <v>#REF!</v>
      </c>
      <c r="N30" t="e">
        <f>#REF!*'[1]נתוני אגירה'!$B$16</f>
        <v>#REF!</v>
      </c>
      <c r="O30" t="e">
        <f>#REF!*'[1]נתוני אגירה'!$B$16</f>
        <v>#REF!</v>
      </c>
      <c r="P30" t="e">
        <f>#REF!*'[1]נתוני אגירה'!$B$16</f>
        <v>#REF!</v>
      </c>
      <c r="Q30" t="e">
        <f>#REF!*'[1]נתוני אגירה'!$B$16</f>
        <v>#REF!</v>
      </c>
      <c r="R30" t="e">
        <f>#REF!*'[1]נתוני אגירה'!$B$16</f>
        <v>#REF!</v>
      </c>
      <c r="S30" t="e">
        <f>#REF!*'[1]נתוני אגירה'!$B$16</f>
        <v>#REF!</v>
      </c>
      <c r="T30" t="e">
        <f>#REF!*'[1]נתוני אגירה'!$B$16</f>
        <v>#REF!</v>
      </c>
      <c r="U30" t="e">
        <f>#REF!*'[1]נתוני אגירה'!$B$16</f>
        <v>#REF!</v>
      </c>
      <c r="V30" t="e">
        <f>#REF!*'[1]נתוני אגירה'!$B$16</f>
        <v>#REF!</v>
      </c>
      <c r="W30" t="e">
        <f>#REF!*'[1]נתוני אגירה'!$B$16</f>
        <v>#REF!</v>
      </c>
      <c r="X30" t="e">
        <f>#REF!*'[1]נתוני אגירה'!$B$16</f>
        <v>#REF!</v>
      </c>
      <c r="Y30" t="e">
        <f>#REF!*'[1]נתוני אגירה'!$B$16</f>
        <v>#REF!</v>
      </c>
      <c r="Z30" t="e">
        <f>#REF!*'[1]נתוני אגירה'!$B$16</f>
        <v>#REF!</v>
      </c>
      <c r="AA30" t="e">
        <f>#REF!*'[1]נתוני אגירה'!$B$16</f>
        <v>#REF!</v>
      </c>
      <c r="AB30" t="e">
        <f>#REF!*'[1]נתוני אגירה'!$B$16</f>
        <v>#REF!</v>
      </c>
      <c r="AC30" t="e">
        <f>#REF!*'[1]נתוני אגירה'!$B$16</f>
        <v>#REF!</v>
      </c>
      <c r="AD30" t="e">
        <f>#REF!*'[1]נתוני אגירה'!$B$16</f>
        <v>#REF!</v>
      </c>
      <c r="AE30" s="20"/>
      <c r="AF30" s="20"/>
    </row>
    <row r="31" spans="1:32" ht="15.5" x14ac:dyDescent="0.3">
      <c r="A31" s="5" t="s">
        <v>15</v>
      </c>
      <c r="B31" s="15" t="s">
        <v>15</v>
      </c>
      <c r="C31" s="17">
        <v>3228.1977316010748</v>
      </c>
      <c r="D31" s="17">
        <v>16990.514376847761</v>
      </c>
      <c r="E31" s="16">
        <v>1.0000000000000002</v>
      </c>
      <c r="F31" s="19">
        <v>35768640.297282211</v>
      </c>
      <c r="G31" s="19">
        <v>23118493.759773072</v>
      </c>
      <c r="H31" s="19">
        <v>8975951.4987333249</v>
      </c>
      <c r="I31" s="19">
        <f>(C31*'[1]נתוני אגירה'!$B$8+'[1]נתוני אגירה'!$B$4*'נתונים מניתוח אגירה (2)'!D23+'[1]נתוני אגירה'!$B$12)*'[1]נתוני אגירה'!$B$15</f>
        <v>13725647.670224883</v>
      </c>
      <c r="J31" s="19" t="e">
        <f>NPV('[1]נתוני אגירה'!$B$17,'נתונים מניתוח אגירה (2)'!K23:AD23)</f>
        <v>#REF!</v>
      </c>
      <c r="K31" t="e">
        <f>#REF!*'[1]נתוני אגירה'!$B$16</f>
        <v>#REF!</v>
      </c>
      <c r="L31" t="e">
        <f>#REF!*'[1]נתוני אגירה'!$B$16</f>
        <v>#REF!</v>
      </c>
      <c r="M31" t="e">
        <f>#REF!*'[1]נתוני אגירה'!$B$16</f>
        <v>#REF!</v>
      </c>
      <c r="N31" t="e">
        <f>#REF!*'[1]נתוני אגירה'!$B$16</f>
        <v>#REF!</v>
      </c>
      <c r="O31" t="e">
        <f>#REF!*'[1]נתוני אגירה'!$B$16</f>
        <v>#REF!</v>
      </c>
      <c r="P31" t="e">
        <f>#REF!*'[1]נתוני אגירה'!$B$16</f>
        <v>#REF!</v>
      </c>
      <c r="Q31" t="e">
        <f>#REF!*'[1]נתוני אגירה'!$B$16</f>
        <v>#REF!</v>
      </c>
      <c r="R31" t="e">
        <f>#REF!*'[1]נתוני אגירה'!$B$16</f>
        <v>#REF!</v>
      </c>
      <c r="S31" t="e">
        <f>#REF!*'[1]נתוני אגירה'!$B$16</f>
        <v>#REF!</v>
      </c>
      <c r="T31" t="e">
        <f>#REF!*'[1]נתוני אגירה'!$B$16</f>
        <v>#REF!</v>
      </c>
      <c r="U31" t="e">
        <f>#REF!*'[1]נתוני אגירה'!$B$16</f>
        <v>#REF!</v>
      </c>
      <c r="V31" t="e">
        <f>#REF!*'[1]נתוני אגירה'!$B$16</f>
        <v>#REF!</v>
      </c>
      <c r="W31" t="e">
        <f>#REF!*'[1]נתוני אגירה'!$B$16</f>
        <v>#REF!</v>
      </c>
      <c r="X31" t="e">
        <f>#REF!*'[1]נתוני אגירה'!$B$16</f>
        <v>#REF!</v>
      </c>
      <c r="Y31" t="e">
        <f>#REF!*'[1]נתוני אגירה'!$B$16</f>
        <v>#REF!</v>
      </c>
      <c r="Z31" t="e">
        <f>#REF!*'[1]נתוני אגירה'!$B$16</f>
        <v>#REF!</v>
      </c>
      <c r="AA31" t="e">
        <f>#REF!*'[1]נתוני אגירה'!$B$16</f>
        <v>#REF!</v>
      </c>
      <c r="AB31" t="e">
        <f>#REF!*'[1]נתוני אגירה'!$B$16</f>
        <v>#REF!</v>
      </c>
      <c r="AC31" t="e">
        <f>#REF!*'[1]נתוני אגירה'!$B$16</f>
        <v>#REF!</v>
      </c>
      <c r="AD31" t="e">
        <f>#REF!*'[1]נתוני אגירה'!$B$16</f>
        <v>#REF!</v>
      </c>
      <c r="AE31" s="20"/>
      <c r="AF31" s="20"/>
    </row>
    <row r="32" spans="1:32" ht="15.5" x14ac:dyDescent="0.3">
      <c r="A32" s="5" t="s">
        <v>7</v>
      </c>
      <c r="B32" s="15" t="s">
        <v>7</v>
      </c>
      <c r="C32" s="17">
        <v>700.99330225191284</v>
      </c>
      <c r="D32" s="17">
        <v>3689.4384329048044</v>
      </c>
      <c r="E32" s="16">
        <v>1.0000000000000002</v>
      </c>
      <c r="F32" s="19">
        <v>60424571.494968832</v>
      </c>
      <c r="G32" s="19">
        <v>5548623.6450955095</v>
      </c>
      <c r="H32" s="19">
        <v>7871612.45698479</v>
      </c>
      <c r="I32" s="19">
        <f>(C32*'[1]נתוני אגירה'!$B$8+'[1]נתוני אגירה'!$B$4*'נתונים מניתוח אגירה (2)'!D26+'[1]נתוני אגירה'!$B$12)*'[1]נתוני אגירה'!$B$15</f>
        <v>13375455.300819211</v>
      </c>
      <c r="J32" s="19" t="e">
        <f>NPV('[1]נתוני אגירה'!$B$17,'נתונים מניתוח אגירה (2)'!K26:AD26)</f>
        <v>#REF!</v>
      </c>
      <c r="K32" t="e">
        <f>#REF!*'[1]נתוני אגירה'!$B$16</f>
        <v>#REF!</v>
      </c>
      <c r="L32" t="e">
        <f>#REF!*'[1]נתוני אגירה'!$B$16</f>
        <v>#REF!</v>
      </c>
      <c r="M32" t="e">
        <f>#REF!*'[1]נתוני אגירה'!$B$16</f>
        <v>#REF!</v>
      </c>
      <c r="N32" t="e">
        <f>#REF!*'[1]נתוני אגירה'!$B$16</f>
        <v>#REF!</v>
      </c>
      <c r="O32" t="e">
        <f>#REF!*'[1]נתוני אגירה'!$B$16</f>
        <v>#REF!</v>
      </c>
      <c r="P32" t="e">
        <f>#REF!*'[1]נתוני אגירה'!$B$16</f>
        <v>#REF!</v>
      </c>
      <c r="Q32" t="e">
        <f>#REF!*'[1]נתוני אגירה'!$B$16</f>
        <v>#REF!</v>
      </c>
      <c r="R32" t="e">
        <f>#REF!*'[1]נתוני אגירה'!$B$16</f>
        <v>#REF!</v>
      </c>
      <c r="S32" t="e">
        <f>#REF!*'[1]נתוני אגירה'!$B$16</f>
        <v>#REF!</v>
      </c>
      <c r="T32" t="e">
        <f>#REF!*'[1]נתוני אגירה'!$B$16</f>
        <v>#REF!</v>
      </c>
      <c r="U32" t="e">
        <f>#REF!*'[1]נתוני אגירה'!$B$16</f>
        <v>#REF!</v>
      </c>
      <c r="V32" t="e">
        <f>#REF!*'[1]נתוני אגירה'!$B$16</f>
        <v>#REF!</v>
      </c>
      <c r="W32" t="e">
        <f>#REF!*'[1]נתוני אגירה'!$B$16</f>
        <v>#REF!</v>
      </c>
      <c r="X32" t="e">
        <f>#REF!*'[1]נתוני אגירה'!$B$16</f>
        <v>#REF!</v>
      </c>
      <c r="Y32" t="e">
        <f>#REF!*'[1]נתוני אגירה'!$B$16</f>
        <v>#REF!</v>
      </c>
      <c r="Z32" t="e">
        <f>#REF!*'[1]נתוני אגירה'!$B$16</f>
        <v>#REF!</v>
      </c>
      <c r="AA32" t="e">
        <f>#REF!*'[1]נתוני אגירה'!$B$16</f>
        <v>#REF!</v>
      </c>
      <c r="AB32" t="e">
        <f>#REF!*'[1]נתוני אגירה'!$B$16</f>
        <v>#REF!</v>
      </c>
      <c r="AC32" t="e">
        <f>#REF!*'[1]נתוני אגירה'!$B$16</f>
        <v>#REF!</v>
      </c>
      <c r="AD32" t="e">
        <f>#REF!*'[1]נתוני אגירה'!$B$16</f>
        <v>#REF!</v>
      </c>
      <c r="AE32" s="20"/>
      <c r="AF32" s="20"/>
    </row>
    <row r="33" spans="1:32" ht="15.5" x14ac:dyDescent="0.3">
      <c r="A33" s="5" t="s">
        <v>12</v>
      </c>
      <c r="B33" s="15" t="s">
        <v>12</v>
      </c>
      <c r="C33" s="17">
        <v>1626.1925168909136</v>
      </c>
      <c r="D33" s="17">
        <v>8558.9079836363871</v>
      </c>
      <c r="E33" s="16">
        <v>1.0000000000000002</v>
      </c>
      <c r="F33" s="19">
        <v>114902159.72868757</v>
      </c>
      <c r="G33" s="19">
        <v>11980881.298108283</v>
      </c>
      <c r="H33" s="19">
        <v>15971222.197728371</v>
      </c>
      <c r="I33" s="19">
        <f>(C33*'[1]נתוני אגירה'!$B$8+'[1]נתוני אגירה'!$B$4*'נתונים מניתוח אגירה (2)'!D52+'[1]נתוני אגירה'!$B$12)*'[1]נתוני אגירה'!$B$15</f>
        <v>8280604.2754764361</v>
      </c>
      <c r="J33" s="19" t="e">
        <f>NPV('[1]נתוני אגירה'!$B$17,'נתונים מניתוח אגירה (2)'!K52:AD52)</f>
        <v>#REF!</v>
      </c>
      <c r="K33" t="e">
        <f>#REF!*'[1]נתוני אגירה'!$B$16</f>
        <v>#REF!</v>
      </c>
      <c r="L33" t="e">
        <f>#REF!*'[1]נתוני אגירה'!$B$16</f>
        <v>#REF!</v>
      </c>
      <c r="M33" t="e">
        <f>#REF!*'[1]נתוני אגירה'!$B$16</f>
        <v>#REF!</v>
      </c>
      <c r="N33" t="e">
        <f>#REF!*'[1]נתוני אגירה'!$B$16</f>
        <v>#REF!</v>
      </c>
      <c r="O33" t="e">
        <f>#REF!*'[1]נתוני אגירה'!$B$16</f>
        <v>#REF!</v>
      </c>
      <c r="P33" t="e">
        <f>#REF!*'[1]נתוני אגירה'!$B$16</f>
        <v>#REF!</v>
      </c>
      <c r="Q33" t="e">
        <f>#REF!*'[1]נתוני אגירה'!$B$16</f>
        <v>#REF!</v>
      </c>
      <c r="R33" t="e">
        <f>#REF!*'[1]נתוני אגירה'!$B$16</f>
        <v>#REF!</v>
      </c>
      <c r="S33" t="e">
        <f>#REF!*'[1]נתוני אגירה'!$B$16</f>
        <v>#REF!</v>
      </c>
      <c r="T33" t="e">
        <f>#REF!*'[1]נתוני אגירה'!$B$16</f>
        <v>#REF!</v>
      </c>
      <c r="U33" t="e">
        <f>#REF!*'[1]נתוני אגירה'!$B$16</f>
        <v>#REF!</v>
      </c>
      <c r="V33" t="e">
        <f>#REF!*'[1]נתוני אגירה'!$B$16</f>
        <v>#REF!</v>
      </c>
      <c r="W33" t="e">
        <f>#REF!*'[1]נתוני אגירה'!$B$16</f>
        <v>#REF!</v>
      </c>
      <c r="X33" t="e">
        <f>#REF!*'[1]נתוני אגירה'!$B$16</f>
        <v>#REF!</v>
      </c>
      <c r="Y33" t="e">
        <f>#REF!*'[1]נתוני אגירה'!$B$16</f>
        <v>#REF!</v>
      </c>
      <c r="Z33" t="e">
        <f>#REF!*'[1]נתוני אגירה'!$B$16</f>
        <v>#REF!</v>
      </c>
      <c r="AA33" t="e">
        <f>#REF!*'[1]נתוני אגירה'!$B$16</f>
        <v>#REF!</v>
      </c>
      <c r="AB33" t="e">
        <f>#REF!*'[1]נתוני אגירה'!$B$16</f>
        <v>#REF!</v>
      </c>
      <c r="AC33" t="e">
        <f>#REF!*'[1]נתוני אגירה'!$B$16</f>
        <v>#REF!</v>
      </c>
      <c r="AD33" t="e">
        <f>#REF!*'[1]נתוני אגירה'!$B$16</f>
        <v>#REF!</v>
      </c>
      <c r="AE33" s="20"/>
      <c r="AF33" s="20"/>
    </row>
    <row r="34" spans="1:32" ht="15.5" x14ac:dyDescent="0.3">
      <c r="A34" s="5" t="s">
        <v>22</v>
      </c>
      <c r="B34" s="15" t="s">
        <v>22</v>
      </c>
      <c r="C34" s="17">
        <v>96.222418725165497</v>
      </c>
      <c r="D34" s="17">
        <v>506.43378276402893</v>
      </c>
      <c r="E34" s="16">
        <v>1.0000000000000004</v>
      </c>
      <c r="F34" s="19">
        <v>32500006.449059274</v>
      </c>
      <c r="G34" s="19">
        <v>1344078.1998185632</v>
      </c>
      <c r="H34" s="19">
        <v>4360164.0301526561</v>
      </c>
      <c r="I34" s="19">
        <f>(C34*'[1]נתוני אגירה'!$B$8+'[1]נתוני אגירה'!$B$4*'נתונים מניתוח אגירה (2)'!D21+'[1]נתוני אגירה'!$B$12)*'[1]נתוני אגירה'!$B$15</f>
        <v>2440089.5703210859</v>
      </c>
      <c r="J34" s="19" t="e">
        <f>NPV('[1]נתוני אגירה'!$B$17,'נתונים מניתוח אגירה (2)'!K21:AD21)</f>
        <v>#REF!</v>
      </c>
      <c r="K34" t="e">
        <f>#REF!*'[1]נתוני אגירה'!$B$16</f>
        <v>#REF!</v>
      </c>
      <c r="L34" t="e">
        <f>#REF!*'[1]נתוני אגירה'!$B$16</f>
        <v>#REF!</v>
      </c>
      <c r="M34" t="e">
        <f>#REF!*'[1]נתוני אגירה'!$B$16</f>
        <v>#REF!</v>
      </c>
      <c r="N34" t="e">
        <f>#REF!*'[1]נתוני אגירה'!$B$16</f>
        <v>#REF!</v>
      </c>
      <c r="O34" t="e">
        <f>#REF!*'[1]נתוני אגירה'!$B$16</f>
        <v>#REF!</v>
      </c>
      <c r="P34" t="e">
        <f>#REF!*'[1]נתוני אגירה'!$B$16</f>
        <v>#REF!</v>
      </c>
      <c r="Q34" t="e">
        <f>#REF!*'[1]נתוני אגירה'!$B$16</f>
        <v>#REF!</v>
      </c>
      <c r="R34" t="e">
        <f>#REF!*'[1]נתוני אגירה'!$B$16</f>
        <v>#REF!</v>
      </c>
      <c r="S34" t="e">
        <f>#REF!*'[1]נתוני אגירה'!$B$16</f>
        <v>#REF!</v>
      </c>
      <c r="T34" t="e">
        <f>#REF!*'[1]נתוני אגירה'!$B$16</f>
        <v>#REF!</v>
      </c>
      <c r="U34" t="e">
        <f>#REF!*'[1]נתוני אגירה'!$B$16</f>
        <v>#REF!</v>
      </c>
      <c r="V34" t="e">
        <f>#REF!*'[1]נתוני אגירה'!$B$16</f>
        <v>#REF!</v>
      </c>
      <c r="W34" t="e">
        <f>#REF!*'[1]נתוני אגירה'!$B$16</f>
        <v>#REF!</v>
      </c>
      <c r="X34" t="e">
        <f>#REF!*'[1]נתוני אגירה'!$B$16</f>
        <v>#REF!</v>
      </c>
      <c r="Y34" t="e">
        <f>#REF!*'[1]נתוני אגירה'!$B$16</f>
        <v>#REF!</v>
      </c>
      <c r="Z34" t="e">
        <f>#REF!*'[1]נתוני אגירה'!$B$16</f>
        <v>#REF!</v>
      </c>
      <c r="AA34" t="e">
        <f>#REF!*'[1]נתוני אגירה'!$B$16</f>
        <v>#REF!</v>
      </c>
      <c r="AB34" t="e">
        <f>#REF!*'[1]נתוני אגירה'!$B$16</f>
        <v>#REF!</v>
      </c>
      <c r="AC34" t="e">
        <f>#REF!*'[1]נתוני אגירה'!$B$16</f>
        <v>#REF!</v>
      </c>
      <c r="AD34" t="e">
        <f>#REF!*'[1]נתוני אגירה'!$B$16</f>
        <v>#REF!</v>
      </c>
      <c r="AE34" s="20"/>
      <c r="AF34" s="20"/>
    </row>
    <row r="35" spans="1:32" ht="31" x14ac:dyDescent="0.3">
      <c r="A35" s="5" t="s">
        <v>54</v>
      </c>
      <c r="B35" s="15" t="s">
        <v>54</v>
      </c>
      <c r="C35" s="17">
        <v>2236.9287305496127</v>
      </c>
      <c r="D35" s="17">
        <v>11773.309108155858</v>
      </c>
      <c r="E35" s="16">
        <v>0.62516185601469487</v>
      </c>
      <c r="F35" s="19">
        <v>22268403.437110454</v>
      </c>
      <c r="G35" s="19">
        <v>16226899.476810506</v>
      </c>
      <c r="H35" s="19">
        <v>4947214.9904749617</v>
      </c>
      <c r="I35" s="19">
        <f>(C35*'[1]נתוני אגירה'!$B$8+'[1]נתוני אגירה'!$B$4*'נתונים מניתוח אגירה (2)'!D28+'[1]נתוני אגירה'!$B$12)*'[1]נתוני אגירה'!$B$15</f>
        <v>25457736.155937396</v>
      </c>
      <c r="J35" s="19" t="e">
        <f>NPV('[1]נתוני אגירה'!$B$17,'נתונים מניתוח אגירה (2)'!K28:AD28)</f>
        <v>#REF!</v>
      </c>
      <c r="K35" t="e">
        <f>#REF!*'[1]נתוני אגירה'!$B$16</f>
        <v>#REF!</v>
      </c>
      <c r="L35" t="e">
        <f>#REF!*'[1]נתוני אגירה'!$B$16</f>
        <v>#REF!</v>
      </c>
      <c r="M35" t="e">
        <f>#REF!*'[1]נתוני אגירה'!$B$16</f>
        <v>#REF!</v>
      </c>
      <c r="N35" t="e">
        <f>#REF!*'[1]נתוני אגירה'!$B$16</f>
        <v>#REF!</v>
      </c>
      <c r="O35" t="e">
        <f>#REF!*'[1]נתוני אגירה'!$B$16</f>
        <v>#REF!</v>
      </c>
      <c r="P35" t="e">
        <f>#REF!*'[1]נתוני אגירה'!$B$16</f>
        <v>#REF!</v>
      </c>
      <c r="Q35" t="e">
        <f>#REF!*'[1]נתוני אגירה'!$B$16</f>
        <v>#REF!</v>
      </c>
      <c r="R35" t="e">
        <f>#REF!*'[1]נתוני אגירה'!$B$16</f>
        <v>#REF!</v>
      </c>
      <c r="S35" t="e">
        <f>#REF!*'[1]נתוני אגירה'!$B$16</f>
        <v>#REF!</v>
      </c>
      <c r="T35" t="e">
        <f>#REF!*'[1]נתוני אגירה'!$B$16</f>
        <v>#REF!</v>
      </c>
      <c r="U35" t="e">
        <f>#REF!*'[1]נתוני אגירה'!$B$16</f>
        <v>#REF!</v>
      </c>
      <c r="V35" t="e">
        <f>#REF!*'[1]נתוני אגירה'!$B$16</f>
        <v>#REF!</v>
      </c>
      <c r="W35" t="e">
        <f>#REF!*'[1]נתוני אגירה'!$B$16</f>
        <v>#REF!</v>
      </c>
      <c r="X35" t="e">
        <f>#REF!*'[1]נתוני אגירה'!$B$16</f>
        <v>#REF!</v>
      </c>
      <c r="Y35" t="e">
        <f>#REF!*'[1]נתוני אגירה'!$B$16</f>
        <v>#REF!</v>
      </c>
      <c r="Z35" t="e">
        <f>#REF!*'[1]נתוני אגירה'!$B$16</f>
        <v>#REF!</v>
      </c>
      <c r="AA35" t="e">
        <f>#REF!*'[1]נתוני אגירה'!$B$16</f>
        <v>#REF!</v>
      </c>
      <c r="AB35" t="e">
        <f>#REF!*'[1]נתוני אגירה'!$B$16</f>
        <v>#REF!</v>
      </c>
      <c r="AC35" t="e">
        <f>#REF!*'[1]נתוני אגירה'!$B$16</f>
        <v>#REF!</v>
      </c>
      <c r="AD35" t="e">
        <f>#REF!*'[1]נתוני אגירה'!$B$16</f>
        <v>#REF!</v>
      </c>
      <c r="AE35" s="20"/>
      <c r="AF35" s="20"/>
    </row>
    <row r="36" spans="1:32" ht="15.5" x14ac:dyDescent="0.3">
      <c r="A36" s="5" t="s">
        <v>8</v>
      </c>
      <c r="B36" s="15" t="s">
        <v>8</v>
      </c>
      <c r="C36" s="17">
        <v>55524.856506612174</v>
      </c>
      <c r="D36" s="17">
        <v>292236.08687690622</v>
      </c>
      <c r="E36" s="16">
        <v>1.0000000000000002</v>
      </c>
      <c r="F36" s="19">
        <v>599846364.36726773</v>
      </c>
      <c r="G36" s="19">
        <v>386700280.59020782</v>
      </c>
      <c r="H36" s="19">
        <v>144785134.6681751</v>
      </c>
      <c r="I36" s="19">
        <f>(C36*'[1]נתוני אגירה'!$B$8+'[1]נתוני אגירה'!$B$4*'נתונים מניתוח אגירה (2)'!D34+'[1]נתוני אגירה'!$B$12)*'[1]נתוני אגירה'!$B$15</f>
        <v>164089840.82151729</v>
      </c>
      <c r="J36" s="19" t="e">
        <f>NPV('[1]נתוני אגירה'!$B$17,'נתונים מניתוח אגירה (2)'!K34:AD34)</f>
        <v>#REF!</v>
      </c>
      <c r="K36" t="e">
        <f>#REF!*'[1]נתוני אגירה'!$B$16</f>
        <v>#REF!</v>
      </c>
      <c r="L36" t="e">
        <f>#REF!*'[1]נתוני אגירה'!$B$16</f>
        <v>#REF!</v>
      </c>
      <c r="M36" t="e">
        <f>#REF!*'[1]נתוני אגירה'!$B$16</f>
        <v>#REF!</v>
      </c>
      <c r="N36" t="e">
        <f>#REF!*'[1]נתוני אגירה'!$B$16</f>
        <v>#REF!</v>
      </c>
      <c r="O36" t="e">
        <f>#REF!*'[1]נתוני אגירה'!$B$16</f>
        <v>#REF!</v>
      </c>
      <c r="P36" t="e">
        <f>#REF!*'[1]נתוני אגירה'!$B$16</f>
        <v>#REF!</v>
      </c>
      <c r="Q36" t="e">
        <f>#REF!*'[1]נתוני אגירה'!$B$16</f>
        <v>#REF!</v>
      </c>
      <c r="R36" t="e">
        <f>#REF!*'[1]נתוני אגירה'!$B$16</f>
        <v>#REF!</v>
      </c>
      <c r="S36" t="e">
        <f>#REF!*'[1]נתוני אגירה'!$B$16</f>
        <v>#REF!</v>
      </c>
      <c r="T36" t="e">
        <f>#REF!*'[1]נתוני אגירה'!$B$16</f>
        <v>#REF!</v>
      </c>
      <c r="U36" t="e">
        <f>#REF!*'[1]נתוני אגירה'!$B$16</f>
        <v>#REF!</v>
      </c>
      <c r="V36" t="e">
        <f>#REF!*'[1]נתוני אגירה'!$B$16</f>
        <v>#REF!</v>
      </c>
      <c r="W36" t="e">
        <f>#REF!*'[1]נתוני אגירה'!$B$16</f>
        <v>#REF!</v>
      </c>
      <c r="X36" t="e">
        <f>#REF!*'[1]נתוני אגירה'!$B$16</f>
        <v>#REF!</v>
      </c>
      <c r="Y36" t="e">
        <f>#REF!*'[1]נתוני אגירה'!$B$16</f>
        <v>#REF!</v>
      </c>
      <c r="Z36" t="e">
        <f>#REF!*'[1]נתוני אגירה'!$B$16</f>
        <v>#REF!</v>
      </c>
      <c r="AA36" t="e">
        <f>#REF!*'[1]נתוני אגירה'!$B$16</f>
        <v>#REF!</v>
      </c>
      <c r="AB36" t="e">
        <f>#REF!*'[1]נתוני אגירה'!$B$16</f>
        <v>#REF!</v>
      </c>
      <c r="AC36" t="e">
        <f>#REF!*'[1]נתוני אגירה'!$B$16</f>
        <v>#REF!</v>
      </c>
      <c r="AD36" t="e">
        <f>#REF!*'[1]נתוני אגירה'!$B$16</f>
        <v>#REF!</v>
      </c>
      <c r="AE36" s="20"/>
      <c r="AF36" s="20"/>
    </row>
    <row r="37" spans="1:32" ht="15.5" x14ac:dyDescent="0.3">
      <c r="A37" s="5" t="s">
        <v>50</v>
      </c>
      <c r="B37" s="15" t="s">
        <v>50</v>
      </c>
      <c r="C37" s="17">
        <v>116.34124315824522</v>
      </c>
      <c r="D37" s="17">
        <v>612.322332411817</v>
      </c>
      <c r="E37" s="16">
        <v>0.99999999999999967</v>
      </c>
      <c r="F37" s="19">
        <v>13973913.728319468</v>
      </c>
      <c r="G37" s="19">
        <v>1483950.1975264205</v>
      </c>
      <c r="H37" s="19">
        <v>1720097.7258945156</v>
      </c>
      <c r="I37" s="19">
        <f>(C37*'[1]נתוני אגירה'!$B$8+'[1]נתוני אגירה'!$B$4*'נתונים מניתוח אגירה (2)'!D12+'[1]נתוני אגירה'!$B$12)*'[1]נתוני אגירה'!$B$15</f>
        <v>3652390.0895309527</v>
      </c>
      <c r="J37" s="19" t="e">
        <f>NPV('[1]נתוני אגירה'!$B$17,'נתונים מניתוח אגירה (2)'!K12:AD12)</f>
        <v>#REF!</v>
      </c>
      <c r="K37" t="e">
        <f>#REF!*'[1]נתוני אגירה'!$B$16</f>
        <v>#REF!</v>
      </c>
      <c r="L37" t="e">
        <f>#REF!*'[1]נתוני אגירה'!$B$16</f>
        <v>#REF!</v>
      </c>
      <c r="M37" t="e">
        <f>#REF!*'[1]נתוני אגירה'!$B$16</f>
        <v>#REF!</v>
      </c>
      <c r="N37" t="e">
        <f>#REF!*'[1]נתוני אגירה'!$B$16</f>
        <v>#REF!</v>
      </c>
      <c r="O37" t="e">
        <f>#REF!*'[1]נתוני אגירה'!$B$16</f>
        <v>#REF!</v>
      </c>
      <c r="P37" t="e">
        <f>#REF!*'[1]נתוני אגירה'!$B$16</f>
        <v>#REF!</v>
      </c>
      <c r="Q37" t="e">
        <f>#REF!*'[1]נתוני אגירה'!$B$16</f>
        <v>#REF!</v>
      </c>
      <c r="R37" t="e">
        <f>#REF!*'[1]נתוני אגירה'!$B$16</f>
        <v>#REF!</v>
      </c>
      <c r="S37" t="e">
        <f>#REF!*'[1]נתוני אגירה'!$B$16</f>
        <v>#REF!</v>
      </c>
      <c r="T37" t="e">
        <f>#REF!*'[1]נתוני אגירה'!$B$16</f>
        <v>#REF!</v>
      </c>
      <c r="U37" t="e">
        <f>#REF!*'[1]נתוני אגירה'!$B$16</f>
        <v>#REF!</v>
      </c>
      <c r="V37" t="e">
        <f>#REF!*'[1]נתוני אגירה'!$B$16</f>
        <v>#REF!</v>
      </c>
      <c r="W37" t="e">
        <f>#REF!*'[1]נתוני אגירה'!$B$16</f>
        <v>#REF!</v>
      </c>
      <c r="X37" t="e">
        <f>#REF!*'[1]נתוני אגירה'!$B$16</f>
        <v>#REF!</v>
      </c>
      <c r="Y37" t="e">
        <f>#REF!*'[1]נתוני אגירה'!$B$16</f>
        <v>#REF!</v>
      </c>
      <c r="Z37" t="e">
        <f>#REF!*'[1]נתוני אגירה'!$B$16</f>
        <v>#REF!</v>
      </c>
      <c r="AA37" t="e">
        <f>#REF!*'[1]נתוני אגירה'!$B$16</f>
        <v>#REF!</v>
      </c>
      <c r="AB37" t="e">
        <f>#REF!*'[1]נתוני אגירה'!$B$16</f>
        <v>#REF!</v>
      </c>
      <c r="AC37" t="e">
        <f>#REF!*'[1]נתוני אגירה'!$B$16</f>
        <v>#REF!</v>
      </c>
      <c r="AD37" t="e">
        <f>#REF!*'[1]נתוני אגירה'!$B$16</f>
        <v>#REF!</v>
      </c>
      <c r="AE37" s="20"/>
      <c r="AF37" s="20"/>
    </row>
    <row r="38" spans="1:32" ht="15.5" x14ac:dyDescent="0.3">
      <c r="A38" s="5" t="s">
        <v>17</v>
      </c>
      <c r="B38" s="15" t="s">
        <v>17</v>
      </c>
      <c r="C38" s="17">
        <v>1664.5182728255531</v>
      </c>
      <c r="D38" s="17">
        <v>8760.6224885555439</v>
      </c>
      <c r="E38" s="16">
        <v>1.0000000000000002</v>
      </c>
      <c r="F38" s="19">
        <v>46711094.254433423</v>
      </c>
      <c r="G38" s="19">
        <v>12247333.250312192</v>
      </c>
      <c r="H38" s="19">
        <v>7961677.2939463425</v>
      </c>
      <c r="I38" s="19">
        <f>(C38*'[1]נתוני אגירה'!$B$8+'[1]נתוני אגירה'!$B$4*'נתונים מניתוח אגירה (2)'!D42+'[1]נתוני אגירה'!$B$12)*'[1]נתוני אגירה'!$B$15</f>
        <v>14786622.725860743</v>
      </c>
      <c r="J38" s="19" t="e">
        <f>NPV('[1]נתוני אגירה'!$B$17,'נתונים מניתוח אגירה (2)'!K42:AD42)</f>
        <v>#REF!</v>
      </c>
      <c r="K38" t="e">
        <f>#REF!*'[1]נתוני אגירה'!$B$16</f>
        <v>#REF!</v>
      </c>
      <c r="L38" t="e">
        <f>#REF!*'[1]נתוני אגירה'!$B$16</f>
        <v>#REF!</v>
      </c>
      <c r="M38" t="e">
        <f>#REF!*'[1]נתוני אגירה'!$B$16</f>
        <v>#REF!</v>
      </c>
      <c r="N38" t="e">
        <f>#REF!*'[1]נתוני אגירה'!$B$16</f>
        <v>#REF!</v>
      </c>
      <c r="O38" t="e">
        <f>#REF!*'[1]נתוני אגירה'!$B$16</f>
        <v>#REF!</v>
      </c>
      <c r="P38" t="e">
        <f>#REF!*'[1]נתוני אגירה'!$B$16</f>
        <v>#REF!</v>
      </c>
      <c r="Q38" t="e">
        <f>#REF!*'[1]נתוני אגירה'!$B$16</f>
        <v>#REF!</v>
      </c>
      <c r="R38" t="e">
        <f>#REF!*'[1]נתוני אגירה'!$B$16</f>
        <v>#REF!</v>
      </c>
      <c r="S38" t="e">
        <f>#REF!*'[1]נתוני אגירה'!$B$16</f>
        <v>#REF!</v>
      </c>
      <c r="T38" t="e">
        <f>#REF!*'[1]נתוני אגירה'!$B$16</f>
        <v>#REF!</v>
      </c>
      <c r="U38" t="e">
        <f>#REF!*'[1]נתוני אגירה'!$B$16</f>
        <v>#REF!</v>
      </c>
      <c r="V38" t="e">
        <f>#REF!*'[1]נתוני אגירה'!$B$16</f>
        <v>#REF!</v>
      </c>
      <c r="W38" t="e">
        <f>#REF!*'[1]נתוני אגירה'!$B$16</f>
        <v>#REF!</v>
      </c>
      <c r="X38" t="e">
        <f>#REF!*'[1]נתוני אגירה'!$B$16</f>
        <v>#REF!</v>
      </c>
      <c r="Y38" t="e">
        <f>#REF!*'[1]נתוני אגירה'!$B$16</f>
        <v>#REF!</v>
      </c>
      <c r="Z38" t="e">
        <f>#REF!*'[1]נתוני אגירה'!$B$16</f>
        <v>#REF!</v>
      </c>
      <c r="AA38" t="e">
        <f>#REF!*'[1]נתוני אגירה'!$B$16</f>
        <v>#REF!</v>
      </c>
      <c r="AB38" t="e">
        <f>#REF!*'[1]נתוני אגירה'!$B$16</f>
        <v>#REF!</v>
      </c>
      <c r="AC38" t="e">
        <f>#REF!*'[1]נתוני אגירה'!$B$16</f>
        <v>#REF!</v>
      </c>
      <c r="AD38" t="e">
        <f>#REF!*'[1]נתוני אגירה'!$B$16</f>
        <v>#REF!</v>
      </c>
      <c r="AE38" s="20"/>
      <c r="AF38" s="20"/>
    </row>
    <row r="39" spans="1:32" ht="31" x14ac:dyDescent="0.3">
      <c r="A39" s="5" t="s">
        <v>52</v>
      </c>
      <c r="B39" s="15" t="s">
        <v>52</v>
      </c>
      <c r="C39" s="17">
        <v>2723.5750168892696</v>
      </c>
      <c r="D39" s="17">
        <v>14334.605352048788</v>
      </c>
      <c r="E39" s="16">
        <v>1.0000000000000004</v>
      </c>
      <c r="F39" s="19">
        <v>37413921.465926036</v>
      </c>
      <c r="G39" s="19">
        <v>19610207.903893288</v>
      </c>
      <c r="H39" s="19">
        <v>7604294.2819349179</v>
      </c>
      <c r="I39" s="19">
        <f>(C39*'[1]נתוני אגירה'!$B$8+'[1]נתוני אגירה'!$B$4*'נתונים מניתוח אגירה (2)'!D20+'[1]נתוני אגירה'!$B$12)*'[1]נתוני אגירה'!$B$15</f>
        <v>13111759.911309248</v>
      </c>
      <c r="J39" s="19" t="e">
        <f>NPV('[1]נתוני אגירה'!$B$17,'נתונים מניתוח אגירה (2)'!K20:AD20)</f>
        <v>#REF!</v>
      </c>
      <c r="K39" t="e">
        <f>#REF!*'[1]נתוני אגירה'!$B$16</f>
        <v>#REF!</v>
      </c>
      <c r="L39" t="e">
        <f>#REF!*'[1]נתוני אגירה'!$B$16</f>
        <v>#REF!</v>
      </c>
      <c r="M39" t="e">
        <f>#REF!*'[1]נתוני אגירה'!$B$16</f>
        <v>#REF!</v>
      </c>
      <c r="N39" t="e">
        <f>#REF!*'[1]נתוני אגירה'!$B$16</f>
        <v>#REF!</v>
      </c>
      <c r="O39" t="e">
        <f>#REF!*'[1]נתוני אגירה'!$B$16</f>
        <v>#REF!</v>
      </c>
      <c r="P39" t="e">
        <f>#REF!*'[1]נתוני אגירה'!$B$16</f>
        <v>#REF!</v>
      </c>
      <c r="Q39" t="e">
        <f>#REF!*'[1]נתוני אגירה'!$B$16</f>
        <v>#REF!</v>
      </c>
      <c r="R39" t="e">
        <f>#REF!*'[1]נתוני אגירה'!$B$16</f>
        <v>#REF!</v>
      </c>
      <c r="S39" t="e">
        <f>#REF!*'[1]נתוני אגירה'!$B$16</f>
        <v>#REF!</v>
      </c>
      <c r="T39" t="e">
        <f>#REF!*'[1]נתוני אגירה'!$B$16</f>
        <v>#REF!</v>
      </c>
      <c r="U39" t="e">
        <f>#REF!*'[1]נתוני אגירה'!$B$16</f>
        <v>#REF!</v>
      </c>
      <c r="V39" t="e">
        <f>#REF!*'[1]נתוני אגירה'!$B$16</f>
        <v>#REF!</v>
      </c>
      <c r="W39" t="e">
        <f>#REF!*'[1]נתוני אגירה'!$B$16</f>
        <v>#REF!</v>
      </c>
      <c r="X39" t="e">
        <f>#REF!*'[1]נתוני אגירה'!$B$16</f>
        <v>#REF!</v>
      </c>
      <c r="Y39" t="e">
        <f>#REF!*'[1]נתוני אגירה'!$B$16</f>
        <v>#REF!</v>
      </c>
      <c r="Z39" t="e">
        <f>#REF!*'[1]נתוני אגירה'!$B$16</f>
        <v>#REF!</v>
      </c>
      <c r="AA39" t="e">
        <f>#REF!*'[1]נתוני אגירה'!$B$16</f>
        <v>#REF!</v>
      </c>
      <c r="AB39" t="e">
        <f>#REF!*'[1]נתוני אגירה'!$B$16</f>
        <v>#REF!</v>
      </c>
      <c r="AC39" t="e">
        <f>#REF!*'[1]נתוני אגירה'!$B$16</f>
        <v>#REF!</v>
      </c>
      <c r="AD39" t="e">
        <f>#REF!*'[1]נתוני אגירה'!$B$16</f>
        <v>#REF!</v>
      </c>
      <c r="AE39" s="20"/>
      <c r="AF39" s="20"/>
    </row>
    <row r="40" spans="1:32" ht="31" x14ac:dyDescent="0.3">
      <c r="A40" s="5" t="s">
        <v>25</v>
      </c>
      <c r="B40" s="15" t="s">
        <v>25</v>
      </c>
      <c r="C40" s="17">
        <v>259.85232027311224</v>
      </c>
      <c r="D40" s="17">
        <v>1367.6437909111171</v>
      </c>
      <c r="E40" s="16">
        <v>0.99999999999999956</v>
      </c>
      <c r="F40" s="19">
        <v>37078193.7639957</v>
      </c>
      <c r="G40" s="19">
        <v>2481681.5071280939</v>
      </c>
      <c r="H40" s="19">
        <v>5236970.7297233734</v>
      </c>
      <c r="I40" s="19">
        <f>(C40*'[1]נתוני אגירה'!$B$8+'[1]נתוני אגירה'!$B$4*'נתונים מניתוח אגירה (2)'!D24+'[1]נתוני אגירה'!$B$12)*'[1]נתוני אגירה'!$B$15</f>
        <v>2614882.8061232734</v>
      </c>
      <c r="J40" s="19" t="e">
        <f>NPV('[1]נתוני אגירה'!$B$17,'נתונים מניתוח אגירה (2)'!K24:AD24)</f>
        <v>#REF!</v>
      </c>
      <c r="K40" t="e">
        <f>#REF!*'[1]נתוני אגירה'!$B$16</f>
        <v>#REF!</v>
      </c>
      <c r="L40" t="e">
        <f>#REF!*'[1]נתוני אגירה'!$B$16</f>
        <v>#REF!</v>
      </c>
      <c r="M40" t="e">
        <f>#REF!*'[1]נתוני אגירה'!$B$16</f>
        <v>#REF!</v>
      </c>
      <c r="N40" t="e">
        <f>#REF!*'[1]נתוני אגירה'!$B$16</f>
        <v>#REF!</v>
      </c>
      <c r="O40" t="e">
        <f>#REF!*'[1]נתוני אגירה'!$B$16</f>
        <v>#REF!</v>
      </c>
      <c r="P40" t="e">
        <f>#REF!*'[1]נתוני אגירה'!$B$16</f>
        <v>#REF!</v>
      </c>
      <c r="Q40" t="e">
        <f>#REF!*'[1]נתוני אגירה'!$B$16</f>
        <v>#REF!</v>
      </c>
      <c r="R40" t="e">
        <f>#REF!*'[1]נתוני אגירה'!$B$16</f>
        <v>#REF!</v>
      </c>
      <c r="S40" t="e">
        <f>#REF!*'[1]נתוני אגירה'!$B$16</f>
        <v>#REF!</v>
      </c>
      <c r="T40" t="e">
        <f>#REF!*'[1]נתוני אגירה'!$B$16</f>
        <v>#REF!</v>
      </c>
      <c r="U40" t="e">
        <f>#REF!*'[1]נתוני אגירה'!$B$16</f>
        <v>#REF!</v>
      </c>
      <c r="V40" t="e">
        <f>#REF!*'[1]נתוני אגירה'!$B$16</f>
        <v>#REF!</v>
      </c>
      <c r="W40" t="e">
        <f>#REF!*'[1]נתוני אגירה'!$B$16</f>
        <v>#REF!</v>
      </c>
      <c r="X40" t="e">
        <f>#REF!*'[1]נתוני אגירה'!$B$16</f>
        <v>#REF!</v>
      </c>
      <c r="Y40" t="e">
        <f>#REF!*'[1]נתוני אגירה'!$B$16</f>
        <v>#REF!</v>
      </c>
      <c r="Z40" t="e">
        <f>#REF!*'[1]נתוני אגירה'!$B$16</f>
        <v>#REF!</v>
      </c>
      <c r="AA40" t="e">
        <f>#REF!*'[1]נתוני אגירה'!$B$16</f>
        <v>#REF!</v>
      </c>
      <c r="AB40" t="e">
        <f>#REF!*'[1]נתוני אגירה'!$B$16</f>
        <v>#REF!</v>
      </c>
      <c r="AC40" t="e">
        <f>#REF!*'[1]נתוני אגירה'!$B$16</f>
        <v>#REF!</v>
      </c>
      <c r="AD40" t="e">
        <f>#REF!*'[1]נתוני אגירה'!$B$16</f>
        <v>#REF!</v>
      </c>
      <c r="AE40" s="20"/>
      <c r="AF40" s="20"/>
    </row>
    <row r="41" spans="1:32" ht="15.5" x14ac:dyDescent="0.3">
      <c r="A41" s="5" t="s">
        <v>44</v>
      </c>
      <c r="B41" s="15" t="s">
        <v>44</v>
      </c>
      <c r="C41" s="17">
        <v>117.76310519673325</v>
      </c>
      <c r="D41" s="17">
        <v>619.80581682491186</v>
      </c>
      <c r="E41" s="16">
        <v>0.99999999999999978</v>
      </c>
      <c r="F41" s="19">
        <v>33815622.069961905</v>
      </c>
      <c r="G41" s="19">
        <v>1493835.4015277678</v>
      </c>
      <c r="H41" s="19">
        <v>5150947.3119837269</v>
      </c>
      <c r="I41" s="19">
        <f>(C41*'[1]נתוני אגירה'!$B$8+'[1]נתוני אגירה'!$B$4*'נתונים מניתוח אגירה (2)'!D41+'[1]נתוני אגירה'!$B$12)*'[1]נתוני אגירה'!$B$15</f>
        <v>1493835.4015277678</v>
      </c>
      <c r="J41" s="19" t="e">
        <f>NPV('[1]נתוני אגירה'!$B$17,'נתונים מניתוח אגירה (2)'!K41:AD41)</f>
        <v>#REF!</v>
      </c>
      <c r="K41" t="e">
        <f>#REF!*'[1]נתוני אגירה'!$B$16</f>
        <v>#REF!</v>
      </c>
      <c r="L41" t="e">
        <f>#REF!*'[1]נתוני אגירה'!$B$16</f>
        <v>#REF!</v>
      </c>
      <c r="M41" t="e">
        <f>#REF!*'[1]נתוני אגירה'!$B$16</f>
        <v>#REF!</v>
      </c>
      <c r="N41" t="e">
        <f>#REF!*'[1]נתוני אגירה'!$B$16</f>
        <v>#REF!</v>
      </c>
      <c r="O41" t="e">
        <f>#REF!*'[1]נתוני אגירה'!$B$16</f>
        <v>#REF!</v>
      </c>
      <c r="P41" t="e">
        <f>#REF!*'[1]נתוני אגירה'!$B$16</f>
        <v>#REF!</v>
      </c>
      <c r="Q41" t="e">
        <f>#REF!*'[1]נתוני אגירה'!$B$16</f>
        <v>#REF!</v>
      </c>
      <c r="R41" t="e">
        <f>#REF!*'[1]נתוני אגירה'!$B$16</f>
        <v>#REF!</v>
      </c>
      <c r="S41" t="e">
        <f>#REF!*'[1]נתוני אגירה'!$B$16</f>
        <v>#REF!</v>
      </c>
      <c r="T41" t="e">
        <f>#REF!*'[1]נתוני אגירה'!$B$16</f>
        <v>#REF!</v>
      </c>
      <c r="U41" t="e">
        <f>#REF!*'[1]נתוני אגירה'!$B$16</f>
        <v>#REF!</v>
      </c>
      <c r="V41" t="e">
        <f>#REF!*'[1]נתוני אגירה'!$B$16</f>
        <v>#REF!</v>
      </c>
      <c r="W41" t="e">
        <f>#REF!*'[1]נתוני אגירה'!$B$16</f>
        <v>#REF!</v>
      </c>
      <c r="X41" t="e">
        <f>#REF!*'[1]נתוני אגירה'!$B$16</f>
        <v>#REF!</v>
      </c>
      <c r="Y41" t="e">
        <f>#REF!*'[1]נתוני אגירה'!$B$16</f>
        <v>#REF!</v>
      </c>
      <c r="Z41" t="e">
        <f>#REF!*'[1]נתוני אגירה'!$B$16</f>
        <v>#REF!</v>
      </c>
      <c r="AA41" t="e">
        <f>#REF!*'[1]נתוני אגירה'!$B$16</f>
        <v>#REF!</v>
      </c>
      <c r="AB41" t="e">
        <f>#REF!*'[1]נתוני אגירה'!$B$16</f>
        <v>#REF!</v>
      </c>
      <c r="AC41" t="e">
        <f>#REF!*'[1]נתוני אגירה'!$B$16</f>
        <v>#REF!</v>
      </c>
      <c r="AD41" t="e">
        <f>#REF!*'[1]נתוני אגירה'!$B$16</f>
        <v>#REF!</v>
      </c>
      <c r="AE41" s="20"/>
      <c r="AF41" s="20"/>
    </row>
    <row r="42" spans="1:32" ht="15.5" x14ac:dyDescent="0.3">
      <c r="A42" s="5" t="s">
        <v>9</v>
      </c>
      <c r="B42" s="15" t="s">
        <v>9</v>
      </c>
      <c r="C42" s="17">
        <v>2296.7857771243293</v>
      </c>
      <c r="D42" s="17">
        <v>12088.346195391206</v>
      </c>
      <c r="E42" s="16">
        <v>1</v>
      </c>
      <c r="F42" s="19">
        <v>33965363.674923398</v>
      </c>
      <c r="G42" s="19">
        <v>16643043.308133567</v>
      </c>
      <c r="H42" s="19">
        <v>7765643.3873916101</v>
      </c>
      <c r="I42" s="19">
        <f>(C42*'[1]נתוני אגירה'!$B$8+'[1]נתוני אגירה'!$B$4*'נתונים מניתוח אגירה (2)'!D25+'[1]נתוני אגירה'!$B$12)*'[1]נתוני אגירה'!$B$15</f>
        <v>9159276.2341459021</v>
      </c>
      <c r="J42" s="19" t="e">
        <f>NPV('[1]נתוני אגירה'!$B$17,'נתונים מניתוח אגירה (2)'!K25:AD25)</f>
        <v>#REF!</v>
      </c>
      <c r="K42" t="e">
        <f>#REF!*'[1]נתוני אגירה'!$B$16</f>
        <v>#REF!</v>
      </c>
      <c r="L42" t="e">
        <f>#REF!*'[1]נתוני אגירה'!$B$16</f>
        <v>#REF!</v>
      </c>
      <c r="M42" t="e">
        <f>#REF!*'[1]נתוני אגירה'!$B$16</f>
        <v>#REF!</v>
      </c>
      <c r="N42" t="e">
        <f>#REF!*'[1]נתוני אגירה'!$B$16</f>
        <v>#REF!</v>
      </c>
      <c r="O42" t="e">
        <f>#REF!*'[1]נתוני אגירה'!$B$16</f>
        <v>#REF!</v>
      </c>
      <c r="P42" t="e">
        <f>#REF!*'[1]נתוני אגירה'!$B$16</f>
        <v>#REF!</v>
      </c>
      <c r="Q42" t="e">
        <f>#REF!*'[1]נתוני אגירה'!$B$16</f>
        <v>#REF!</v>
      </c>
      <c r="R42" t="e">
        <f>#REF!*'[1]נתוני אגירה'!$B$16</f>
        <v>#REF!</v>
      </c>
      <c r="S42" t="e">
        <f>#REF!*'[1]נתוני אגירה'!$B$16</f>
        <v>#REF!</v>
      </c>
      <c r="T42" t="e">
        <f>#REF!*'[1]נתוני אגירה'!$B$16</f>
        <v>#REF!</v>
      </c>
      <c r="U42" t="e">
        <f>#REF!*'[1]נתוני אגירה'!$B$16</f>
        <v>#REF!</v>
      </c>
      <c r="V42" t="e">
        <f>#REF!*'[1]נתוני אגירה'!$B$16</f>
        <v>#REF!</v>
      </c>
      <c r="W42" t="e">
        <f>#REF!*'[1]נתוני אגירה'!$B$16</f>
        <v>#REF!</v>
      </c>
      <c r="X42" t="e">
        <f>#REF!*'[1]נתוני אגירה'!$B$16</f>
        <v>#REF!</v>
      </c>
      <c r="Y42" t="e">
        <f>#REF!*'[1]נתוני אגירה'!$B$16</f>
        <v>#REF!</v>
      </c>
      <c r="Z42" t="e">
        <f>#REF!*'[1]נתוני אגירה'!$B$16</f>
        <v>#REF!</v>
      </c>
      <c r="AA42" t="e">
        <f>#REF!*'[1]נתוני אגירה'!$B$16</f>
        <v>#REF!</v>
      </c>
      <c r="AB42" t="e">
        <f>#REF!*'[1]נתוני אגירה'!$B$16</f>
        <v>#REF!</v>
      </c>
      <c r="AC42" t="e">
        <f>#REF!*'[1]נתוני אגירה'!$B$16</f>
        <v>#REF!</v>
      </c>
      <c r="AD42" t="e">
        <f>#REF!*'[1]נתוני אגירה'!$B$16</f>
        <v>#REF!</v>
      </c>
      <c r="AE42" s="20"/>
      <c r="AF42" s="20"/>
    </row>
    <row r="43" spans="1:32" ht="15.5" x14ac:dyDescent="0.3">
      <c r="A43" s="5" t="s">
        <v>47</v>
      </c>
      <c r="B43" s="15" t="s">
        <v>75</v>
      </c>
      <c r="C43" s="17">
        <v>581.05353364866062</v>
      </c>
      <c r="D43" s="17">
        <v>3058.1764928876873</v>
      </c>
      <c r="E43" s="16">
        <v>1.0000000000000002</v>
      </c>
      <c r="F43" s="19">
        <v>5753067.4484342169</v>
      </c>
      <c r="G43" s="19">
        <v>4714767.0201740619</v>
      </c>
      <c r="H43" s="19">
        <v>1551758.5389416837</v>
      </c>
      <c r="I43" s="19">
        <f>(C43*'[1]נתוני אגירה'!$B$8+'[1]נתוני אגירה'!$B$4*'נתונים מניתוח אגירה (2)'!D6+'[1]נתוני אגירה'!$B$12)*'[1]נתוני אגירה'!$B$15</f>
        <v>3673937.8400414274</v>
      </c>
      <c r="J43" s="19" t="e">
        <f>NPV('[1]נתוני אגירה'!$B$17,'נתונים מניתוח אגירה (2)'!K6:AD6)</f>
        <v>#REF!</v>
      </c>
      <c r="K43" t="e">
        <f>#REF!*'[1]נתוני אגירה'!$B$16</f>
        <v>#REF!</v>
      </c>
      <c r="L43" t="e">
        <f>#REF!*'[1]נתוני אגירה'!$B$16</f>
        <v>#REF!</v>
      </c>
      <c r="M43" t="e">
        <f>#REF!*'[1]נתוני אגירה'!$B$16</f>
        <v>#REF!</v>
      </c>
      <c r="N43" t="e">
        <f>#REF!*'[1]נתוני אגירה'!$B$16</f>
        <v>#REF!</v>
      </c>
      <c r="O43" t="e">
        <f>#REF!*'[1]נתוני אגירה'!$B$16</f>
        <v>#REF!</v>
      </c>
      <c r="P43" t="e">
        <f>#REF!*'[1]נתוני אגירה'!$B$16</f>
        <v>#REF!</v>
      </c>
      <c r="Q43" t="e">
        <f>#REF!*'[1]נתוני אגירה'!$B$16</f>
        <v>#REF!</v>
      </c>
      <c r="R43" t="e">
        <f>#REF!*'[1]נתוני אגירה'!$B$16</f>
        <v>#REF!</v>
      </c>
      <c r="S43" t="e">
        <f>#REF!*'[1]נתוני אגירה'!$B$16</f>
        <v>#REF!</v>
      </c>
      <c r="T43" t="e">
        <f>#REF!*'[1]נתוני אגירה'!$B$16</f>
        <v>#REF!</v>
      </c>
      <c r="U43" t="e">
        <f>#REF!*'[1]נתוני אגירה'!$B$16</f>
        <v>#REF!</v>
      </c>
      <c r="V43" t="e">
        <f>#REF!*'[1]נתוני אגירה'!$B$16</f>
        <v>#REF!</v>
      </c>
      <c r="W43" t="e">
        <f>#REF!*'[1]נתוני אגירה'!$B$16</f>
        <v>#REF!</v>
      </c>
      <c r="X43" t="e">
        <f>#REF!*'[1]נתוני אגירה'!$B$16</f>
        <v>#REF!</v>
      </c>
      <c r="Y43" t="e">
        <f>#REF!*'[1]נתוני אגירה'!$B$16</f>
        <v>#REF!</v>
      </c>
      <c r="Z43" t="e">
        <f>#REF!*'[1]נתוני אגירה'!$B$16</f>
        <v>#REF!</v>
      </c>
      <c r="AA43" t="e">
        <f>#REF!*'[1]נתוני אגירה'!$B$16</f>
        <v>#REF!</v>
      </c>
      <c r="AB43" t="e">
        <f>#REF!*'[1]נתוני אגירה'!$B$16</f>
        <v>#REF!</v>
      </c>
      <c r="AC43" t="e">
        <f>#REF!*'[1]נתוני אגירה'!$B$16</f>
        <v>#REF!</v>
      </c>
      <c r="AD43" t="e">
        <f>#REF!*'[1]נתוני אגירה'!$B$16</f>
        <v>#REF!</v>
      </c>
      <c r="AE43" s="20"/>
      <c r="AF43" s="20"/>
    </row>
    <row r="44" spans="1:32" ht="15.5" x14ac:dyDescent="0.3">
      <c r="A44" s="5" t="s">
        <v>43</v>
      </c>
      <c r="B44" s="15" t="s">
        <v>43</v>
      </c>
      <c r="C44" s="17">
        <v>509.94847561716352</v>
      </c>
      <c r="D44" s="17">
        <v>2683.9393453534922</v>
      </c>
      <c r="E44" s="16">
        <v>0.40465572679151768</v>
      </c>
      <c r="F44" s="19">
        <v>3669750.6884954427</v>
      </c>
      <c r="G44" s="19">
        <v>4220423.6977259638</v>
      </c>
      <c r="H44" s="19">
        <v>1238135.6568648317</v>
      </c>
      <c r="I44" s="19">
        <f>(C44*'[1]נתוני אגירה'!$B$8+'[1]נתוני אגירה'!$B$4*'נתונים מניתוח אגירה (2)'!D3+'[1]נתוני אגירה'!$B$12)*'[1]נתוני אגירה'!$B$15</f>
        <v>4234823.9293179708</v>
      </c>
      <c r="J44" s="19" t="e">
        <f>NPV('[1]נתוני אגירה'!$B$17,'נתונים מניתוח אגירה (2)'!K3:AD3)</f>
        <v>#REF!</v>
      </c>
      <c r="K44" t="e">
        <f>#REF!*'[1]נתוני אגירה'!$B$16</f>
        <v>#REF!</v>
      </c>
      <c r="L44" t="e">
        <f>#REF!*'[1]נתוני אגירה'!$B$16</f>
        <v>#REF!</v>
      </c>
      <c r="M44" t="e">
        <f>#REF!*'[1]נתוני אגירה'!$B$16</f>
        <v>#REF!</v>
      </c>
      <c r="N44" t="e">
        <f>#REF!*'[1]נתוני אגירה'!$B$16</f>
        <v>#REF!</v>
      </c>
      <c r="O44" t="e">
        <f>#REF!*'[1]נתוני אגירה'!$B$16</f>
        <v>#REF!</v>
      </c>
      <c r="P44" t="e">
        <f>#REF!*'[1]נתוני אגירה'!$B$16</f>
        <v>#REF!</v>
      </c>
      <c r="Q44" t="e">
        <f>#REF!*'[1]נתוני אגירה'!$B$16</f>
        <v>#REF!</v>
      </c>
      <c r="R44" t="e">
        <f>#REF!*'[1]נתוני אגירה'!$B$16</f>
        <v>#REF!</v>
      </c>
      <c r="S44" t="e">
        <f>#REF!*'[1]נתוני אגירה'!$B$16</f>
        <v>#REF!</v>
      </c>
      <c r="T44" t="e">
        <f>#REF!*'[1]נתוני אגירה'!$B$16</f>
        <v>#REF!</v>
      </c>
      <c r="U44" t="e">
        <f>#REF!*'[1]נתוני אגירה'!$B$16</f>
        <v>#REF!</v>
      </c>
      <c r="V44" t="e">
        <f>#REF!*'[1]נתוני אגירה'!$B$16</f>
        <v>#REF!</v>
      </c>
      <c r="W44" t="e">
        <f>#REF!*'[1]נתוני אגירה'!$B$16</f>
        <v>#REF!</v>
      </c>
      <c r="X44" t="e">
        <f>#REF!*'[1]נתוני אגירה'!$B$16</f>
        <v>#REF!</v>
      </c>
      <c r="Y44" t="e">
        <f>#REF!*'[1]נתוני אגירה'!$B$16</f>
        <v>#REF!</v>
      </c>
      <c r="Z44" t="e">
        <f>#REF!*'[1]נתוני אגירה'!$B$16</f>
        <v>#REF!</v>
      </c>
      <c r="AA44" t="e">
        <f>#REF!*'[1]נתוני אגירה'!$B$16</f>
        <v>#REF!</v>
      </c>
      <c r="AB44" t="e">
        <f>#REF!*'[1]נתוני אגירה'!$B$16</f>
        <v>#REF!</v>
      </c>
      <c r="AC44" t="e">
        <f>#REF!*'[1]נתוני אגירה'!$B$16</f>
        <v>#REF!</v>
      </c>
      <c r="AD44" t="e">
        <f>#REF!*'[1]נתוני אגירה'!$B$16</f>
        <v>#REF!</v>
      </c>
      <c r="AE44" s="20"/>
      <c r="AF44" s="20"/>
    </row>
    <row r="45" spans="1:32" ht="15.5" x14ac:dyDescent="0.3">
      <c r="A45" s="5" t="s">
        <v>27</v>
      </c>
      <c r="B45" s="15" t="s">
        <v>27</v>
      </c>
      <c r="C45" s="17">
        <v>972.89339594106025</v>
      </c>
      <c r="D45" s="17">
        <v>5120.491557584528</v>
      </c>
      <c r="E45" s="16">
        <v>1</v>
      </c>
      <c r="F45" s="19">
        <v>24937490.973440152</v>
      </c>
      <c r="G45" s="19">
        <v>7438953.2420237958</v>
      </c>
      <c r="H45" s="19">
        <v>4587441.7344532078</v>
      </c>
      <c r="I45" s="19">
        <f>(C45*'[1]נתוני אגירה'!$B$8+'[1]נתוני אגירה'!$B$4*'נתונים מניתוח אגירה (2)'!D19+'[1]נתוני אגירה'!$B$12)*'[1]נתוני אגירה'!$B$15</f>
        <v>11865672.917690046</v>
      </c>
      <c r="J45" s="19" t="e">
        <f>NPV('[1]נתוני אגירה'!$B$17,'נתונים מניתוח אגירה (2)'!K19:AD19)</f>
        <v>#REF!</v>
      </c>
      <c r="K45" t="e">
        <f>#REF!*'[1]נתוני אגירה'!$B$16</f>
        <v>#REF!</v>
      </c>
      <c r="L45" t="e">
        <f>#REF!*'[1]נתוני אגירה'!$B$16</f>
        <v>#REF!</v>
      </c>
      <c r="M45" t="e">
        <f>#REF!*'[1]נתוני אגירה'!$B$16</f>
        <v>#REF!</v>
      </c>
      <c r="N45" t="e">
        <f>#REF!*'[1]נתוני אגירה'!$B$16</f>
        <v>#REF!</v>
      </c>
      <c r="O45" t="e">
        <f>#REF!*'[1]נתוני אגירה'!$B$16</f>
        <v>#REF!</v>
      </c>
      <c r="P45" t="e">
        <f>#REF!*'[1]נתוני אגירה'!$B$16</f>
        <v>#REF!</v>
      </c>
      <c r="Q45" t="e">
        <f>#REF!*'[1]נתוני אגירה'!$B$16</f>
        <v>#REF!</v>
      </c>
      <c r="R45" t="e">
        <f>#REF!*'[1]נתוני אגירה'!$B$16</f>
        <v>#REF!</v>
      </c>
      <c r="S45" t="e">
        <f>#REF!*'[1]נתוני אגירה'!$B$16</f>
        <v>#REF!</v>
      </c>
      <c r="T45" t="e">
        <f>#REF!*'[1]נתוני אגירה'!$B$16</f>
        <v>#REF!</v>
      </c>
      <c r="U45" t="e">
        <f>#REF!*'[1]נתוני אגירה'!$B$16</f>
        <v>#REF!</v>
      </c>
      <c r="V45" t="e">
        <f>#REF!*'[1]נתוני אגירה'!$B$16</f>
        <v>#REF!</v>
      </c>
      <c r="W45" t="e">
        <f>#REF!*'[1]נתוני אגירה'!$B$16</f>
        <v>#REF!</v>
      </c>
      <c r="X45" t="e">
        <f>#REF!*'[1]נתוני אגירה'!$B$16</f>
        <v>#REF!</v>
      </c>
      <c r="Y45" t="e">
        <f>#REF!*'[1]נתוני אגירה'!$B$16</f>
        <v>#REF!</v>
      </c>
      <c r="Z45" t="e">
        <f>#REF!*'[1]נתוני אגירה'!$B$16</f>
        <v>#REF!</v>
      </c>
      <c r="AA45" t="e">
        <f>#REF!*'[1]נתוני אגירה'!$B$16</f>
        <v>#REF!</v>
      </c>
      <c r="AB45" t="e">
        <f>#REF!*'[1]נתוני אגירה'!$B$16</f>
        <v>#REF!</v>
      </c>
      <c r="AC45" t="e">
        <f>#REF!*'[1]נתוני אגירה'!$B$16</f>
        <v>#REF!</v>
      </c>
      <c r="AD45" t="e">
        <f>#REF!*'[1]נתוני אגירה'!$B$16</f>
        <v>#REF!</v>
      </c>
      <c r="AE45" s="20"/>
      <c r="AF45" s="20"/>
    </row>
    <row r="46" spans="1:32" ht="15.5" x14ac:dyDescent="0.3">
      <c r="A46" s="5" t="s">
        <v>38</v>
      </c>
      <c r="B46" s="15" t="s">
        <v>38</v>
      </c>
      <c r="C46" s="17">
        <v>946.8093634388506</v>
      </c>
      <c r="D46" s="17">
        <v>4983.2071759939508</v>
      </c>
      <c r="E46" s="16">
        <v>1.0000000000000002</v>
      </c>
      <c r="F46" s="19">
        <v>11143987.250244621</v>
      </c>
      <c r="G46" s="19">
        <v>7257609.3595073838</v>
      </c>
      <c r="H46" s="19">
        <v>2469729.8927898658</v>
      </c>
      <c r="I46" s="19">
        <f>(C46*'[1]נתוני אגירה'!$B$8+'[1]נתוני אגירה'!$B$4*'נתונים מניתוח אגירה (2)'!D10+'[1]נתוני אגירה'!$B$12)*'[1]נתוני אגירה'!$B$15</f>
        <v>10812308.399942363</v>
      </c>
      <c r="J46" s="19" t="e">
        <f>NPV('[1]נתוני אגירה'!$B$17,'נתונים מניתוח אגירה (2)'!K10:AD10)</f>
        <v>#REF!</v>
      </c>
      <c r="K46" t="e">
        <f>#REF!*'[1]נתוני אגירה'!$B$16</f>
        <v>#REF!</v>
      </c>
      <c r="L46" t="e">
        <f>#REF!*'[1]נתוני אגירה'!$B$16</f>
        <v>#REF!</v>
      </c>
      <c r="M46" t="e">
        <f>#REF!*'[1]נתוני אגירה'!$B$16</f>
        <v>#REF!</v>
      </c>
      <c r="N46" t="e">
        <f>#REF!*'[1]נתוני אגירה'!$B$16</f>
        <v>#REF!</v>
      </c>
      <c r="O46" t="e">
        <f>#REF!*'[1]נתוני אגירה'!$B$16</f>
        <v>#REF!</v>
      </c>
      <c r="P46" t="e">
        <f>#REF!*'[1]נתוני אגירה'!$B$16</f>
        <v>#REF!</v>
      </c>
      <c r="Q46" t="e">
        <f>#REF!*'[1]נתוני אגירה'!$B$16</f>
        <v>#REF!</v>
      </c>
      <c r="R46" t="e">
        <f>#REF!*'[1]נתוני אגירה'!$B$16</f>
        <v>#REF!</v>
      </c>
      <c r="S46" t="e">
        <f>#REF!*'[1]נתוני אגירה'!$B$16</f>
        <v>#REF!</v>
      </c>
      <c r="T46" t="e">
        <f>#REF!*'[1]נתוני אגירה'!$B$16</f>
        <v>#REF!</v>
      </c>
      <c r="U46" t="e">
        <f>#REF!*'[1]נתוני אגירה'!$B$16</f>
        <v>#REF!</v>
      </c>
      <c r="V46" t="e">
        <f>#REF!*'[1]נתוני אגירה'!$B$16</f>
        <v>#REF!</v>
      </c>
      <c r="W46" t="e">
        <f>#REF!*'[1]נתוני אגירה'!$B$16</f>
        <v>#REF!</v>
      </c>
      <c r="X46" t="e">
        <f>#REF!*'[1]נתוני אגירה'!$B$16</f>
        <v>#REF!</v>
      </c>
      <c r="Y46" t="e">
        <f>#REF!*'[1]נתוני אגירה'!$B$16</f>
        <v>#REF!</v>
      </c>
      <c r="Z46" t="e">
        <f>#REF!*'[1]נתוני אגירה'!$B$16</f>
        <v>#REF!</v>
      </c>
      <c r="AA46" t="e">
        <f>#REF!*'[1]נתוני אגירה'!$B$16</f>
        <v>#REF!</v>
      </c>
      <c r="AB46" t="e">
        <f>#REF!*'[1]נתוני אגירה'!$B$16</f>
        <v>#REF!</v>
      </c>
      <c r="AC46" t="e">
        <f>#REF!*'[1]נתוני אגירה'!$B$16</f>
        <v>#REF!</v>
      </c>
      <c r="AD46" t="e">
        <f>#REF!*'[1]נתוני אגירה'!$B$16</f>
        <v>#REF!</v>
      </c>
      <c r="AE46" s="20"/>
      <c r="AF46" s="20"/>
    </row>
    <row r="47" spans="1:32" ht="31" x14ac:dyDescent="0.3">
      <c r="A47" s="5" t="s">
        <v>45</v>
      </c>
      <c r="B47" s="15" t="s">
        <v>45</v>
      </c>
      <c r="C47" s="17">
        <v>1062.8479412846386</v>
      </c>
      <c r="D47" s="17">
        <v>5593.9365330770452</v>
      </c>
      <c r="E47" s="16">
        <v>1.0000000000000002</v>
      </c>
      <c r="F47" s="19">
        <v>14392126.562408483</v>
      </c>
      <c r="G47" s="19">
        <v>8064343.7563632196</v>
      </c>
      <c r="H47" s="19">
        <v>2911276.4127684282</v>
      </c>
      <c r="I47" s="19">
        <f>(C47*'[1]נתוני אגירה'!$B$8+'[1]נתוני אגירה'!$B$4*'נתונים מניתוח אגירה (2)'!D15+'[1]נתוני אגירה'!$B$12)*'[1]נתוני אגירה'!$B$15</f>
        <v>7973013.5700455215</v>
      </c>
      <c r="J47" s="19" t="e">
        <f>NPV('[1]נתוני אגירה'!$B$17,'נתונים מניתוח אגירה (2)'!K15:AD15)</f>
        <v>#REF!</v>
      </c>
      <c r="K47" t="e">
        <f>#REF!*'[1]נתוני אגירה'!$B$16</f>
        <v>#REF!</v>
      </c>
      <c r="L47" t="e">
        <f>#REF!*'[1]נתוני אגירה'!$B$16</f>
        <v>#REF!</v>
      </c>
      <c r="M47" t="e">
        <f>#REF!*'[1]נתוני אגירה'!$B$16</f>
        <v>#REF!</v>
      </c>
      <c r="N47" t="e">
        <f>#REF!*'[1]נתוני אגירה'!$B$16</f>
        <v>#REF!</v>
      </c>
      <c r="O47" t="e">
        <f>#REF!*'[1]נתוני אגירה'!$B$16</f>
        <v>#REF!</v>
      </c>
      <c r="P47" t="e">
        <f>#REF!*'[1]נתוני אגירה'!$B$16</f>
        <v>#REF!</v>
      </c>
      <c r="Q47" t="e">
        <f>#REF!*'[1]נתוני אגירה'!$B$16</f>
        <v>#REF!</v>
      </c>
      <c r="R47" t="e">
        <f>#REF!*'[1]נתוני אגירה'!$B$16</f>
        <v>#REF!</v>
      </c>
      <c r="S47" t="e">
        <f>#REF!*'[1]נתוני אגירה'!$B$16</f>
        <v>#REF!</v>
      </c>
      <c r="T47" t="e">
        <f>#REF!*'[1]נתוני אגירה'!$B$16</f>
        <v>#REF!</v>
      </c>
      <c r="U47" t="e">
        <f>#REF!*'[1]נתוני אגירה'!$B$16</f>
        <v>#REF!</v>
      </c>
      <c r="V47" t="e">
        <f>#REF!*'[1]נתוני אגירה'!$B$16</f>
        <v>#REF!</v>
      </c>
      <c r="W47" t="e">
        <f>#REF!*'[1]נתוני אגירה'!$B$16</f>
        <v>#REF!</v>
      </c>
      <c r="X47" t="e">
        <f>#REF!*'[1]נתוני אגירה'!$B$16</f>
        <v>#REF!</v>
      </c>
      <c r="Y47" t="e">
        <f>#REF!*'[1]נתוני אגירה'!$B$16</f>
        <v>#REF!</v>
      </c>
      <c r="Z47" t="e">
        <f>#REF!*'[1]נתוני אגירה'!$B$16</f>
        <v>#REF!</v>
      </c>
      <c r="AA47" t="e">
        <f>#REF!*'[1]נתוני אגירה'!$B$16</f>
        <v>#REF!</v>
      </c>
      <c r="AB47" t="e">
        <f>#REF!*'[1]נתוני אגירה'!$B$16</f>
        <v>#REF!</v>
      </c>
      <c r="AC47" t="e">
        <f>#REF!*'[1]נתוני אגירה'!$B$16</f>
        <v>#REF!</v>
      </c>
      <c r="AD47" t="e">
        <f>#REF!*'[1]נתוני אגירה'!$B$16</f>
        <v>#REF!</v>
      </c>
      <c r="AE47" s="20"/>
      <c r="AF47" s="20"/>
    </row>
    <row r="48" spans="1:32" ht="15.5" x14ac:dyDescent="0.3">
      <c r="A48" s="5" t="s">
        <v>2</v>
      </c>
      <c r="B48" s="15" t="s">
        <v>2</v>
      </c>
      <c r="C48" s="17">
        <v>49705.494772409518</v>
      </c>
      <c r="D48" s="17">
        <v>261607.86722320801</v>
      </c>
      <c r="E48" s="16">
        <v>0.86953161417803415</v>
      </c>
      <c r="F48" s="19">
        <v>402078989.50873232</v>
      </c>
      <c r="G48" s="19">
        <v>346242362.49190938</v>
      </c>
      <c r="H48" s="19">
        <v>113200652.51288417</v>
      </c>
      <c r="I48" s="19">
        <f>(C48*'[1]נתוני אגירה'!$B$8+'[1]נתוני אגירה'!$B$4*'נתונים מניתוח אגירה (2)'!D43+'[1]נתוני אגירה'!$B$12)*'[1]נתוני אגירה'!$B$15</f>
        <v>148950589.97208926</v>
      </c>
      <c r="J48" s="19" t="e">
        <f>NPV('[1]נתוני אגירה'!$B$17,'נתונים מניתוח אגירה (2)'!K43:AD43)</f>
        <v>#REF!</v>
      </c>
      <c r="K48" t="e">
        <f>#REF!*'[1]נתוני אגירה'!$B$16</f>
        <v>#REF!</v>
      </c>
      <c r="L48" t="e">
        <f>#REF!*'[1]נתוני אגירה'!$B$16</f>
        <v>#REF!</v>
      </c>
      <c r="M48" t="e">
        <f>#REF!*'[1]נתוני אגירה'!$B$16</f>
        <v>#REF!</v>
      </c>
      <c r="N48" t="e">
        <f>#REF!*'[1]נתוני אגירה'!$B$16</f>
        <v>#REF!</v>
      </c>
      <c r="O48" t="e">
        <f>#REF!*'[1]נתוני אגירה'!$B$16</f>
        <v>#REF!</v>
      </c>
      <c r="P48" t="e">
        <f>#REF!*'[1]נתוני אגירה'!$B$16</f>
        <v>#REF!</v>
      </c>
      <c r="Q48" t="e">
        <f>#REF!*'[1]נתוני אגירה'!$B$16</f>
        <v>#REF!</v>
      </c>
      <c r="R48" t="e">
        <f>#REF!*'[1]נתוני אגירה'!$B$16</f>
        <v>#REF!</v>
      </c>
      <c r="S48" t="e">
        <f>#REF!*'[1]נתוני אגירה'!$B$16</f>
        <v>#REF!</v>
      </c>
      <c r="T48" t="e">
        <f>#REF!*'[1]נתוני אגירה'!$B$16</f>
        <v>#REF!</v>
      </c>
      <c r="U48" t="e">
        <f>#REF!*'[1]נתוני אגירה'!$B$16</f>
        <v>#REF!</v>
      </c>
      <c r="V48" t="e">
        <f>#REF!*'[1]נתוני אגירה'!$B$16</f>
        <v>#REF!</v>
      </c>
      <c r="W48" t="e">
        <f>#REF!*'[1]נתוני אגירה'!$B$16</f>
        <v>#REF!</v>
      </c>
      <c r="X48" t="e">
        <f>#REF!*'[1]נתוני אגירה'!$B$16</f>
        <v>#REF!</v>
      </c>
      <c r="Y48" t="e">
        <f>#REF!*'[1]נתוני אגירה'!$B$16</f>
        <v>#REF!</v>
      </c>
      <c r="Z48" t="e">
        <f>#REF!*'[1]נתוני אגירה'!$B$16</f>
        <v>#REF!</v>
      </c>
      <c r="AA48" t="e">
        <f>#REF!*'[1]נתוני אגירה'!$B$16</f>
        <v>#REF!</v>
      </c>
      <c r="AB48" t="e">
        <f>#REF!*'[1]נתוני אגירה'!$B$16</f>
        <v>#REF!</v>
      </c>
      <c r="AC48" t="e">
        <f>#REF!*'[1]נתוני אגירה'!$B$16</f>
        <v>#REF!</v>
      </c>
      <c r="AD48" t="e">
        <f>#REF!*'[1]נתוני אגירה'!$B$16</f>
        <v>#REF!</v>
      </c>
      <c r="AE48" s="20"/>
      <c r="AF48" s="20"/>
    </row>
    <row r="49" spans="1:32" ht="15.5" x14ac:dyDescent="0.3">
      <c r="A49" s="5" t="s">
        <v>29</v>
      </c>
      <c r="B49" s="15" t="s">
        <v>29</v>
      </c>
      <c r="C49" s="17">
        <v>1310.9393244353564</v>
      </c>
      <c r="D49" s="17">
        <v>6899.6806549229286</v>
      </c>
      <c r="E49" s="16">
        <v>1.0000000000000002</v>
      </c>
      <c r="F49" s="19">
        <v>13691610.623023</v>
      </c>
      <c r="G49" s="19">
        <v>9789148.179743953</v>
      </c>
      <c r="H49" s="19">
        <v>3588723.2742617503</v>
      </c>
      <c r="I49" s="19">
        <f>(C49*'[1]נתוני אגירה'!$B$8+'[1]נתוני אגירה'!$B$4*'נתונים מניתוח אגירה (2)'!D37+'[1]נתוני אגירה'!$B$12)*'[1]נתוני אגירה'!$B$15</f>
        <v>4991447.3416125989</v>
      </c>
      <c r="J49" s="19" t="e">
        <f>NPV('[1]נתוני אגירה'!$B$17,'נתונים מניתוח אגירה (2)'!K37:AD37)</f>
        <v>#REF!</v>
      </c>
      <c r="K49" t="e">
        <f>#REF!*'[1]נתוני אגירה'!$B$16</f>
        <v>#REF!</v>
      </c>
      <c r="L49" t="e">
        <f>#REF!*'[1]נתוני אגירה'!$B$16</f>
        <v>#REF!</v>
      </c>
      <c r="M49" t="e">
        <f>#REF!*'[1]נתוני אגירה'!$B$16</f>
        <v>#REF!</v>
      </c>
      <c r="N49" t="e">
        <f>#REF!*'[1]נתוני אגירה'!$B$16</f>
        <v>#REF!</v>
      </c>
      <c r="O49" t="e">
        <f>#REF!*'[1]נתוני אגירה'!$B$16</f>
        <v>#REF!</v>
      </c>
      <c r="P49" t="e">
        <f>#REF!*'[1]נתוני אגירה'!$B$16</f>
        <v>#REF!</v>
      </c>
      <c r="Q49" t="e">
        <f>#REF!*'[1]נתוני אגירה'!$B$16</f>
        <v>#REF!</v>
      </c>
      <c r="R49" t="e">
        <f>#REF!*'[1]נתוני אגירה'!$B$16</f>
        <v>#REF!</v>
      </c>
      <c r="S49" t="e">
        <f>#REF!*'[1]נתוני אגירה'!$B$16</f>
        <v>#REF!</v>
      </c>
      <c r="T49" t="e">
        <f>#REF!*'[1]נתוני אגירה'!$B$16</f>
        <v>#REF!</v>
      </c>
      <c r="U49" t="e">
        <f>#REF!*'[1]נתוני אגירה'!$B$16</f>
        <v>#REF!</v>
      </c>
      <c r="V49" t="e">
        <f>#REF!*'[1]נתוני אגירה'!$B$16</f>
        <v>#REF!</v>
      </c>
      <c r="W49" t="e">
        <f>#REF!*'[1]נתוני אגירה'!$B$16</f>
        <v>#REF!</v>
      </c>
      <c r="X49" t="e">
        <f>#REF!*'[1]נתוני אגירה'!$B$16</f>
        <v>#REF!</v>
      </c>
      <c r="Y49" t="e">
        <f>#REF!*'[1]נתוני אגירה'!$B$16</f>
        <v>#REF!</v>
      </c>
      <c r="Z49" t="e">
        <f>#REF!*'[1]נתוני אגירה'!$B$16</f>
        <v>#REF!</v>
      </c>
      <c r="AA49" t="e">
        <f>#REF!*'[1]נתוני אגירה'!$B$16</f>
        <v>#REF!</v>
      </c>
      <c r="AB49" t="e">
        <f>#REF!*'[1]נתוני אגירה'!$B$16</f>
        <v>#REF!</v>
      </c>
      <c r="AC49" t="e">
        <f>#REF!*'[1]נתוני אגירה'!$B$16</f>
        <v>#REF!</v>
      </c>
      <c r="AD49" t="e">
        <f>#REF!*'[1]נתוני אגירה'!$B$16</f>
        <v>#REF!</v>
      </c>
      <c r="AE49" s="20"/>
      <c r="AF49" s="20"/>
    </row>
    <row r="50" spans="1:32" ht="15.5" x14ac:dyDescent="0.3">
      <c r="A50" s="5" t="s">
        <v>16</v>
      </c>
      <c r="B50" s="15" t="s">
        <v>16</v>
      </c>
      <c r="C50" s="17">
        <v>733.39436470637963</v>
      </c>
      <c r="D50" s="17">
        <v>3859.970340559893</v>
      </c>
      <c r="E50" s="16">
        <v>1</v>
      </c>
      <c r="F50" s="19">
        <v>13892325.027609963</v>
      </c>
      <c r="G50" s="19">
        <v>5773885.3818554226</v>
      </c>
      <c r="H50" s="19">
        <v>2949540.5496848868</v>
      </c>
      <c r="I50" s="19">
        <f>(C50*'[1]נתוני אגירה'!$B$8+'[1]נתוני אגירה'!$B$4*'נתונים מניתוח אגירה (2)'!D38+'[1]נתוני אגירה'!$B$12)*'[1]נתוני אגירה'!$B$15</f>
        <v>9513430.9448381513</v>
      </c>
      <c r="J50" s="19" t="e">
        <f>NPV('[1]נתוני אגירה'!$B$17,'נתונים מניתוח אגירה (2)'!K38:AD38)</f>
        <v>#REF!</v>
      </c>
      <c r="K50" t="e">
        <f>#REF!*'[1]נתוני אגירה'!$B$16</f>
        <v>#REF!</v>
      </c>
      <c r="L50" t="e">
        <f>#REF!*'[1]נתוני אגירה'!$B$16</f>
        <v>#REF!</v>
      </c>
      <c r="M50" t="e">
        <f>#REF!*'[1]נתוני אגירה'!$B$16</f>
        <v>#REF!</v>
      </c>
      <c r="N50" t="e">
        <f>#REF!*'[1]נתוני אגירה'!$B$16</f>
        <v>#REF!</v>
      </c>
      <c r="O50" t="e">
        <f>#REF!*'[1]נתוני אגירה'!$B$16</f>
        <v>#REF!</v>
      </c>
      <c r="P50" t="e">
        <f>#REF!*'[1]נתוני אגירה'!$B$16</f>
        <v>#REF!</v>
      </c>
      <c r="Q50" t="e">
        <f>#REF!*'[1]נתוני אגירה'!$B$16</f>
        <v>#REF!</v>
      </c>
      <c r="R50" t="e">
        <f>#REF!*'[1]נתוני אגירה'!$B$16</f>
        <v>#REF!</v>
      </c>
      <c r="S50" t="e">
        <f>#REF!*'[1]נתוני אגירה'!$B$16</f>
        <v>#REF!</v>
      </c>
      <c r="T50" t="e">
        <f>#REF!*'[1]נתוני אגירה'!$B$16</f>
        <v>#REF!</v>
      </c>
      <c r="U50" t="e">
        <f>#REF!*'[1]נתוני אגירה'!$B$16</f>
        <v>#REF!</v>
      </c>
      <c r="V50" t="e">
        <f>#REF!*'[1]נתוני אגירה'!$B$16</f>
        <v>#REF!</v>
      </c>
      <c r="W50" t="e">
        <f>#REF!*'[1]נתוני אגירה'!$B$16</f>
        <v>#REF!</v>
      </c>
      <c r="X50" t="e">
        <f>#REF!*'[1]נתוני אגירה'!$B$16</f>
        <v>#REF!</v>
      </c>
      <c r="Y50" t="e">
        <f>#REF!*'[1]נתוני אגירה'!$B$16</f>
        <v>#REF!</v>
      </c>
      <c r="Z50" t="e">
        <f>#REF!*'[1]נתוני אגירה'!$B$16</f>
        <v>#REF!</v>
      </c>
      <c r="AA50" t="e">
        <f>#REF!*'[1]נתוני אגירה'!$B$16</f>
        <v>#REF!</v>
      </c>
      <c r="AB50" t="e">
        <f>#REF!*'[1]נתוני אגירה'!$B$16</f>
        <v>#REF!</v>
      </c>
      <c r="AC50" t="e">
        <f>#REF!*'[1]נתוני אגירה'!$B$16</f>
        <v>#REF!</v>
      </c>
      <c r="AD50" t="e">
        <f>#REF!*'[1]נתוני אגירה'!$B$16</f>
        <v>#REF!</v>
      </c>
      <c r="AE50" s="20"/>
      <c r="AF50" s="20"/>
    </row>
    <row r="51" spans="1:32" ht="15.5" x14ac:dyDescent="0.3">
      <c r="A51" s="5" t="s">
        <v>40</v>
      </c>
      <c r="B51" s="15" t="s">
        <v>80</v>
      </c>
      <c r="C51" s="17">
        <v>749.44980460384716</v>
      </c>
      <c r="D51" s="17">
        <v>3944.4726558097218</v>
      </c>
      <c r="E51" s="16">
        <v>1.0000000000000002</v>
      </c>
      <c r="F51" s="19">
        <v>22642402.862978864</v>
      </c>
      <c r="G51" s="19">
        <v>5885507.5325435502</v>
      </c>
      <c r="H51" s="19">
        <v>4351821.3795691766</v>
      </c>
      <c r="I51" s="19">
        <f>(C51*'[1]נתוני אגירה'!$B$8+'[1]נתוני אגירה'!$B$4*'נתונים מניתוח אגירה (2)'!D39+'[1]נתוני אגירה'!$B$12)*'[1]נתוני אגירה'!$B$15</f>
        <v>13813916.538049862</v>
      </c>
      <c r="J51" s="19" t="e">
        <f>NPV('[1]נתוני אגירה'!$B$17,'נתונים מניתוח אגירה (2)'!K39:AD39)</f>
        <v>#REF!</v>
      </c>
      <c r="K51" t="e">
        <f>#REF!*'[1]נתוני אגירה'!$B$16</f>
        <v>#REF!</v>
      </c>
      <c r="L51" t="e">
        <f>#REF!*'[1]נתוני אגירה'!$B$16</f>
        <v>#REF!</v>
      </c>
      <c r="M51" t="e">
        <f>#REF!*'[1]נתוני אגירה'!$B$16</f>
        <v>#REF!</v>
      </c>
      <c r="N51" t="e">
        <f>#REF!*'[1]נתוני אגירה'!$B$16</f>
        <v>#REF!</v>
      </c>
      <c r="O51" t="e">
        <f>#REF!*'[1]נתוני אגירה'!$B$16</f>
        <v>#REF!</v>
      </c>
      <c r="P51" t="e">
        <f>#REF!*'[1]נתוני אגירה'!$B$16</f>
        <v>#REF!</v>
      </c>
      <c r="Q51" t="e">
        <f>#REF!*'[1]נתוני אגירה'!$B$16</f>
        <v>#REF!</v>
      </c>
      <c r="R51" t="e">
        <f>#REF!*'[1]נתוני אגירה'!$B$16</f>
        <v>#REF!</v>
      </c>
      <c r="S51" t="e">
        <f>#REF!*'[1]נתוני אגירה'!$B$16</f>
        <v>#REF!</v>
      </c>
      <c r="T51" t="e">
        <f>#REF!*'[1]נתוני אגירה'!$B$16</f>
        <v>#REF!</v>
      </c>
      <c r="U51" t="e">
        <f>#REF!*'[1]נתוני אגירה'!$B$16</f>
        <v>#REF!</v>
      </c>
      <c r="V51" t="e">
        <f>#REF!*'[1]נתוני אגירה'!$B$16</f>
        <v>#REF!</v>
      </c>
      <c r="W51" t="e">
        <f>#REF!*'[1]נתוני אגירה'!$B$16</f>
        <v>#REF!</v>
      </c>
      <c r="X51" t="e">
        <f>#REF!*'[1]נתוני אגירה'!$B$16</f>
        <v>#REF!</v>
      </c>
      <c r="Y51" t="e">
        <f>#REF!*'[1]נתוני אגירה'!$B$16</f>
        <v>#REF!</v>
      </c>
      <c r="Z51" t="e">
        <f>#REF!*'[1]נתוני אגירה'!$B$16</f>
        <v>#REF!</v>
      </c>
      <c r="AA51" t="e">
        <f>#REF!*'[1]נתוני אגירה'!$B$16</f>
        <v>#REF!</v>
      </c>
      <c r="AB51" t="e">
        <f>#REF!*'[1]נתוני אגירה'!$B$16</f>
        <v>#REF!</v>
      </c>
      <c r="AC51" t="e">
        <f>#REF!*'[1]נתוני אגירה'!$B$16</f>
        <v>#REF!</v>
      </c>
      <c r="AD51" t="e">
        <f>#REF!*'[1]נתוני אגירה'!$B$16</f>
        <v>#REF!</v>
      </c>
      <c r="AE51" s="20"/>
      <c r="AF51" s="20"/>
    </row>
    <row r="52" spans="1:32" ht="31" x14ac:dyDescent="0.3">
      <c r="A52" s="5" t="s">
        <v>37</v>
      </c>
      <c r="B52" s="15" t="s">
        <v>37</v>
      </c>
      <c r="C52" s="17">
        <v>704.84623445962791</v>
      </c>
      <c r="D52" s="17">
        <v>3709.717023471726</v>
      </c>
      <c r="E52" s="16">
        <v>0.7783187806769396</v>
      </c>
      <c r="F52" s="19">
        <v>5910327.290758593</v>
      </c>
      <c r="G52" s="19">
        <v>5575410.3654985139</v>
      </c>
      <c r="H52" s="19">
        <v>1725822.9380205059</v>
      </c>
      <c r="I52" s="19">
        <f>(C52*'[1]נתוני אגירה'!$B$8+'[1]נתוני אגירה'!$B$4*'נתונים מניתוח אגירה (2)'!D5+'[1]נתוני אגירה'!$B$12)*'[1]נתוני אגירה'!$B$15</f>
        <v>7008353.5304682618</v>
      </c>
      <c r="J52" s="19" t="e">
        <f>NPV('[1]נתוני אגירה'!$B$17,'נתונים מניתוח אגירה (2)'!K5:AD5)</f>
        <v>#REF!</v>
      </c>
      <c r="K52" t="e">
        <f>#REF!*'[1]נתוני אגירה'!$B$16</f>
        <v>#REF!</v>
      </c>
      <c r="L52" t="e">
        <f>#REF!*'[1]נתוני אגירה'!$B$16</f>
        <v>#REF!</v>
      </c>
      <c r="M52" t="e">
        <f>#REF!*'[1]נתוני אגירה'!$B$16</f>
        <v>#REF!</v>
      </c>
      <c r="N52" t="e">
        <f>#REF!*'[1]נתוני אגירה'!$B$16</f>
        <v>#REF!</v>
      </c>
      <c r="O52" t="e">
        <f>#REF!*'[1]נתוני אגירה'!$B$16</f>
        <v>#REF!</v>
      </c>
      <c r="P52" t="e">
        <f>#REF!*'[1]נתוני אגירה'!$B$16</f>
        <v>#REF!</v>
      </c>
      <c r="Q52" t="e">
        <f>#REF!*'[1]נתוני אגירה'!$B$16</f>
        <v>#REF!</v>
      </c>
      <c r="R52" t="e">
        <f>#REF!*'[1]נתוני אגירה'!$B$16</f>
        <v>#REF!</v>
      </c>
      <c r="S52" t="e">
        <f>#REF!*'[1]נתוני אגירה'!$B$16</f>
        <v>#REF!</v>
      </c>
      <c r="T52" t="e">
        <f>#REF!*'[1]נתוני אגירה'!$B$16</f>
        <v>#REF!</v>
      </c>
      <c r="U52" t="e">
        <f>#REF!*'[1]נתוני אגירה'!$B$16</f>
        <v>#REF!</v>
      </c>
      <c r="V52" t="e">
        <f>#REF!*'[1]נתוני אגירה'!$B$16</f>
        <v>#REF!</v>
      </c>
      <c r="W52" t="e">
        <f>#REF!*'[1]נתוני אגירה'!$B$16</f>
        <v>#REF!</v>
      </c>
      <c r="X52" t="e">
        <f>#REF!*'[1]נתוני אגירה'!$B$16</f>
        <v>#REF!</v>
      </c>
      <c r="Y52" t="e">
        <f>#REF!*'[1]נתוני אגירה'!$B$16</f>
        <v>#REF!</v>
      </c>
      <c r="Z52" t="e">
        <f>#REF!*'[1]נתוני אגירה'!$B$16</f>
        <v>#REF!</v>
      </c>
      <c r="AA52" t="e">
        <f>#REF!*'[1]נתוני אגירה'!$B$16</f>
        <v>#REF!</v>
      </c>
      <c r="AB52" t="e">
        <f>#REF!*'[1]נתוני אגירה'!$B$16</f>
        <v>#REF!</v>
      </c>
      <c r="AC52" t="e">
        <f>#REF!*'[1]נתוני אגירה'!$B$16</f>
        <v>#REF!</v>
      </c>
      <c r="AD52" t="e">
        <f>#REF!*'[1]נתוני אגירה'!$B$16</f>
        <v>#REF!</v>
      </c>
      <c r="AE52" s="20"/>
      <c r="AF52" s="20"/>
    </row>
    <row r="53" spans="1:32" ht="15.5" x14ac:dyDescent="0.3">
      <c r="A53" s="5" t="s">
        <v>49</v>
      </c>
      <c r="B53" s="15" t="s">
        <v>49</v>
      </c>
      <c r="C53" s="17">
        <v>1197.5538228877881</v>
      </c>
      <c r="D53" s="17">
        <v>6302.9148573041475</v>
      </c>
      <c r="E53" s="16">
        <v>0.51413734317407012</v>
      </c>
      <c r="F53" s="19">
        <v>9740333.1854492147</v>
      </c>
      <c r="G53" s="19">
        <v>9000858.7513373252</v>
      </c>
      <c r="H53" s="19">
        <v>2823166.7622158555</v>
      </c>
      <c r="I53" s="19">
        <f>(C53*'[1]נתוני אגירה'!$B$8+'[1]נתוני אגירה'!$B$4*'נתונים מניתוח אגירה (2)'!D9+'[1]נתוני אגירה'!$B$12)*'[1]נתוני אגירה'!$B$15</f>
        <v>4872825.3773550522</v>
      </c>
      <c r="J53" s="19" t="e">
        <f>NPV('[1]נתוני אגירה'!$B$17,'נתונים מניתוח אגירה (2)'!K9:AD9)</f>
        <v>#REF!</v>
      </c>
      <c r="K53" t="e">
        <f>#REF!*'[1]נתוני אגירה'!$B$16</f>
        <v>#REF!</v>
      </c>
      <c r="L53" t="e">
        <f>#REF!*'[1]נתוני אגירה'!$B$16</f>
        <v>#REF!</v>
      </c>
      <c r="M53" t="e">
        <f>#REF!*'[1]נתוני אגירה'!$B$16</f>
        <v>#REF!</v>
      </c>
      <c r="N53" t="e">
        <f>#REF!*'[1]נתוני אגירה'!$B$16</f>
        <v>#REF!</v>
      </c>
      <c r="O53" t="e">
        <f>#REF!*'[1]נתוני אגירה'!$B$16</f>
        <v>#REF!</v>
      </c>
      <c r="P53" t="e">
        <f>#REF!*'[1]נתוני אגירה'!$B$16</f>
        <v>#REF!</v>
      </c>
      <c r="Q53" t="e">
        <f>#REF!*'[1]נתוני אגירה'!$B$16</f>
        <v>#REF!</v>
      </c>
      <c r="R53" t="e">
        <f>#REF!*'[1]נתוני אגירה'!$B$16</f>
        <v>#REF!</v>
      </c>
      <c r="S53" t="e">
        <f>#REF!*'[1]נתוני אגירה'!$B$16</f>
        <v>#REF!</v>
      </c>
      <c r="T53" t="e">
        <f>#REF!*'[1]נתוני אגירה'!$B$16</f>
        <v>#REF!</v>
      </c>
      <c r="U53" t="e">
        <f>#REF!*'[1]נתוני אגירה'!$B$16</f>
        <v>#REF!</v>
      </c>
      <c r="V53" t="e">
        <f>#REF!*'[1]נתוני אגירה'!$B$16</f>
        <v>#REF!</v>
      </c>
      <c r="W53" t="e">
        <f>#REF!*'[1]נתוני אגירה'!$B$16</f>
        <v>#REF!</v>
      </c>
      <c r="X53" t="e">
        <f>#REF!*'[1]נתוני אגירה'!$B$16</f>
        <v>#REF!</v>
      </c>
      <c r="Y53" t="e">
        <f>#REF!*'[1]נתוני אגירה'!$B$16</f>
        <v>#REF!</v>
      </c>
      <c r="Z53" t="e">
        <f>#REF!*'[1]נתוני אגירה'!$B$16</f>
        <v>#REF!</v>
      </c>
      <c r="AA53" t="e">
        <f>#REF!*'[1]נתוני אגירה'!$B$16</f>
        <v>#REF!</v>
      </c>
      <c r="AB53" t="e">
        <f>#REF!*'[1]נתוני אגירה'!$B$16</f>
        <v>#REF!</v>
      </c>
      <c r="AC53" t="e">
        <f>#REF!*'[1]נתוני אגירה'!$B$16</f>
        <v>#REF!</v>
      </c>
      <c r="AD53" t="e">
        <f>#REF!*'[1]נתוני אגירה'!$B$16</f>
        <v>#REF!</v>
      </c>
      <c r="AE53" s="20"/>
      <c r="AF53" s="20"/>
    </row>
    <row r="54" spans="1:32" ht="15.5" x14ac:dyDescent="0.3">
      <c r="A54" s="5" t="s">
        <v>23</v>
      </c>
      <c r="B54" s="22" t="s">
        <v>23</v>
      </c>
      <c r="C54" s="17">
        <v>1704.5136641940237</v>
      </c>
      <c r="D54" s="17">
        <v>8971.1245483895982</v>
      </c>
      <c r="E54" s="16">
        <v>1.0000000000000002</v>
      </c>
      <c r="F54" s="19">
        <v>18526342.753439244</v>
      </c>
      <c r="G54" s="19">
        <v>12525393.000195861</v>
      </c>
      <c r="H54" s="19">
        <v>4727126.0151504511</v>
      </c>
      <c r="I54" s="19">
        <f>(C54*'[1]נתוני אגירה'!$B$8+'[1]נתוני אגירה'!$B$4*'נתונים מניתוח אגירה (2)'!D40+'[1]נתוני אגירה'!$B$12)*'[1]נתוני אגירה'!$B$15</f>
        <v>6723397.2920363992</v>
      </c>
      <c r="J54" s="19" t="e">
        <f>NPV('[1]נתוני אגירה'!$B$17,'נתונים מניתוח אגירה (2)'!K40:AD40)</f>
        <v>#REF!</v>
      </c>
      <c r="K54" t="e">
        <f>#REF!*'[1]נתוני אגירה'!$B$16</f>
        <v>#REF!</v>
      </c>
      <c r="L54" t="e">
        <f>#REF!*'[1]נתוני אגירה'!$B$16</f>
        <v>#REF!</v>
      </c>
      <c r="M54" t="e">
        <f>#REF!*'[1]נתוני אגירה'!$B$16</f>
        <v>#REF!</v>
      </c>
      <c r="N54" t="e">
        <f>#REF!*'[1]נתוני אגירה'!$B$16</f>
        <v>#REF!</v>
      </c>
      <c r="O54" t="e">
        <f>#REF!*'[1]נתוני אגירה'!$B$16</f>
        <v>#REF!</v>
      </c>
      <c r="P54" t="e">
        <f>#REF!*'[1]נתוני אגירה'!$B$16</f>
        <v>#REF!</v>
      </c>
      <c r="Q54" t="e">
        <f>#REF!*'[1]נתוני אגירה'!$B$16</f>
        <v>#REF!</v>
      </c>
      <c r="R54" t="e">
        <f>#REF!*'[1]נתוני אגירה'!$B$16</f>
        <v>#REF!</v>
      </c>
      <c r="S54" t="e">
        <f>#REF!*'[1]נתוני אגירה'!$B$16</f>
        <v>#REF!</v>
      </c>
      <c r="T54" t="e">
        <f>#REF!*'[1]נתוני אגירה'!$B$16</f>
        <v>#REF!</v>
      </c>
      <c r="U54" t="e">
        <f>#REF!*'[1]נתוני אגירה'!$B$16</f>
        <v>#REF!</v>
      </c>
      <c r="V54" t="e">
        <f>#REF!*'[1]נתוני אגירה'!$B$16</f>
        <v>#REF!</v>
      </c>
      <c r="W54" t="e">
        <f>#REF!*'[1]נתוני אגירה'!$B$16</f>
        <v>#REF!</v>
      </c>
      <c r="X54" t="e">
        <f>#REF!*'[1]נתוני אגירה'!$B$16</f>
        <v>#REF!</v>
      </c>
      <c r="Y54" t="e">
        <f>#REF!*'[1]נתוני אגירה'!$B$16</f>
        <v>#REF!</v>
      </c>
      <c r="Z54" t="e">
        <f>#REF!*'[1]נתוני אגירה'!$B$16</f>
        <v>#REF!</v>
      </c>
      <c r="AA54" t="e">
        <f>#REF!*'[1]נתוני אגירה'!$B$16</f>
        <v>#REF!</v>
      </c>
      <c r="AB54" t="e">
        <f>#REF!*'[1]נתוני אגירה'!$B$16</f>
        <v>#REF!</v>
      </c>
      <c r="AC54" t="e">
        <f>#REF!*'[1]נתוני אגירה'!$B$16</f>
        <v>#REF!</v>
      </c>
      <c r="AD54" t="e">
        <f>#REF!*'[1]נתוני אגירה'!$B$16</f>
        <v>#REF!</v>
      </c>
      <c r="AE54" s="20"/>
      <c r="AF54" s="20"/>
    </row>
    <row r="55" spans="1:32" x14ac:dyDescent="0.3">
      <c r="C55" s="21">
        <v>4</v>
      </c>
      <c r="D55" s="21">
        <v>5</v>
      </c>
      <c r="E55" s="21">
        <v>7</v>
      </c>
      <c r="F55" s="21"/>
      <c r="G55" s="21"/>
      <c r="H55" s="19" t="e">
        <f>#REF!+#REF!</f>
        <v>#REF!</v>
      </c>
      <c r="I55" s="21"/>
      <c r="J55" s="21"/>
      <c r="AE55" s="20"/>
      <c r="AF55" s="20"/>
    </row>
    <row r="57" spans="1:32" x14ac:dyDescent="0.3">
      <c r="C57" s="19"/>
      <c r="D57" s="19"/>
      <c r="F57" s="20"/>
      <c r="G57" s="20"/>
      <c r="H57" s="20"/>
      <c r="I57" s="20" t="e">
        <f>SUM(I3:I53)</f>
        <v>#REF!</v>
      </c>
      <c r="J57" s="20" t="e">
        <f>SUM(J3:J53)</f>
        <v>#REF!</v>
      </c>
      <c r="AE57" s="20"/>
    </row>
    <row r="59" spans="1:32" x14ac:dyDescent="0.3">
      <c r="F59" s="20"/>
      <c r="G59" s="20"/>
      <c r="H59" s="20"/>
      <c r="I59" s="20"/>
      <c r="J59" s="20"/>
    </row>
  </sheetData>
  <autoFilter ref="B2:AS2" xr:uid="{4A862078-A52F-436E-9D77-7B694662676F}">
    <sortState xmlns:xlrd2="http://schemas.microsoft.com/office/spreadsheetml/2017/richdata2" ref="B3:AS56">
      <sortCondition ref="B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B8B5-7516-47AD-A926-514C18ABD614}">
  <dimension ref="A1:Q703"/>
  <sheetViews>
    <sheetView rightToLeft="1" tabSelected="1" zoomScale="85" workbookViewId="0">
      <pane xSplit="1" topLeftCell="E1" activePane="topRight" state="frozen"/>
      <selection pane="topRight" activeCell="R33" sqref="R33"/>
    </sheetView>
  </sheetViews>
  <sheetFormatPr defaultRowHeight="14" x14ac:dyDescent="0.3"/>
  <cols>
    <col min="1" max="1" width="11.9140625" customWidth="1"/>
    <col min="2" max="2" width="16.4140625" customWidth="1"/>
    <col min="3" max="3" width="18.58203125" customWidth="1"/>
    <col min="4" max="4" width="16.6640625" customWidth="1"/>
    <col min="5" max="5" width="13.08203125" customWidth="1"/>
    <col min="6" max="6" width="10.58203125" style="26" customWidth="1"/>
    <col min="7" max="7" width="10.58203125" style="27" customWidth="1"/>
    <col min="8" max="9" width="13.83203125" customWidth="1"/>
    <col min="10" max="10" width="15.9140625" customWidth="1"/>
    <col min="11" max="11" width="16.5" customWidth="1"/>
    <col min="12" max="12" width="15.9140625" customWidth="1"/>
    <col min="13" max="13" width="12.9140625" customWidth="1"/>
    <col min="14" max="14" width="12.4140625" customWidth="1"/>
    <col min="15" max="15" width="13" customWidth="1"/>
    <col min="16" max="16" width="10" customWidth="1"/>
    <col min="17" max="17" width="12.1640625" customWidth="1"/>
  </cols>
  <sheetData>
    <row r="1" spans="1:17" ht="46.5" x14ac:dyDescent="0.3">
      <c r="A1" s="30" t="s">
        <v>5</v>
      </c>
      <c r="B1" s="30" t="s">
        <v>94</v>
      </c>
      <c r="C1" s="30" t="s">
        <v>95</v>
      </c>
      <c r="D1" s="30" t="s">
        <v>96</v>
      </c>
      <c r="E1" s="31" t="s">
        <v>97</v>
      </c>
      <c r="F1" s="30" t="s">
        <v>98</v>
      </c>
      <c r="G1" s="32" t="s">
        <v>99</v>
      </c>
      <c r="H1" s="33" t="s">
        <v>100</v>
      </c>
      <c r="I1" s="34" t="s">
        <v>101</v>
      </c>
      <c r="J1" s="35" t="s">
        <v>102</v>
      </c>
      <c r="K1" s="35" t="s">
        <v>103</v>
      </c>
      <c r="L1" s="35" t="s">
        <v>104</v>
      </c>
      <c r="M1" s="30" t="s">
        <v>105</v>
      </c>
      <c r="N1" s="30" t="s">
        <v>106</v>
      </c>
      <c r="O1" s="30" t="s">
        <v>107</v>
      </c>
      <c r="P1" s="34" t="s">
        <v>110</v>
      </c>
      <c r="Q1" s="41" t="s">
        <v>111</v>
      </c>
    </row>
    <row r="2" spans="1:17" x14ac:dyDescent="0.3">
      <c r="A2" s="36" t="s">
        <v>74</v>
      </c>
      <c r="B2" s="36">
        <v>5914877.0099999998</v>
      </c>
      <c r="C2" s="36">
        <v>5405.3499999999995</v>
      </c>
      <c r="D2" s="36">
        <v>1419.2</v>
      </c>
      <c r="E2" s="16">
        <v>0.2079551032668821</v>
      </c>
      <c r="F2" s="36">
        <v>382</v>
      </c>
      <c r="G2" s="36">
        <f>C2/F2</f>
        <v>14.150130890052354</v>
      </c>
      <c r="H2" s="36">
        <v>822.23493975903602</v>
      </c>
      <c r="I2" s="36">
        <f>H2/F2</f>
        <v>2.1524474862801992</v>
      </c>
      <c r="J2" s="36">
        <v>513.5340449575931</v>
      </c>
      <c r="K2" s="36">
        <v>2702.8107629347005</v>
      </c>
      <c r="L2" s="16">
        <v>0.18210407908323992</v>
      </c>
      <c r="M2" s="36">
        <v>4161009.0021358393</v>
      </c>
      <c r="N2" s="36">
        <v>4245351.6326673971</v>
      </c>
      <c r="O2" s="36">
        <v>1317909.897464117</v>
      </c>
      <c r="P2" s="37">
        <f>(O2+N2+M2)/F2</f>
        <v>25456.205581851715</v>
      </c>
      <c r="Q2" s="42">
        <f>P2/25</f>
        <v>1018.2482232740686</v>
      </c>
    </row>
    <row r="3" spans="1:17" x14ac:dyDescent="0.3">
      <c r="A3" s="36" t="s">
        <v>36</v>
      </c>
      <c r="B3" s="36">
        <v>2908135.9299999997</v>
      </c>
      <c r="C3" s="36">
        <v>11785.950000000003</v>
      </c>
      <c r="D3" s="36">
        <v>0</v>
      </c>
      <c r="E3" s="16">
        <v>0</v>
      </c>
      <c r="F3" s="36">
        <v>409</v>
      </c>
      <c r="G3" s="36">
        <f t="shared" ref="G3:G53" si="0">C3/F3</f>
        <v>28.816503667481669</v>
      </c>
      <c r="H3" s="36">
        <v>1419.9939759036147</v>
      </c>
      <c r="I3" s="36">
        <f t="shared" ref="I3:I53" si="1">H3/F3</f>
        <v>3.4718679117447793</v>
      </c>
      <c r="J3" s="36">
        <v>886.86969502281408</v>
      </c>
      <c r="K3" s="36">
        <v>4667.7352369621794</v>
      </c>
      <c r="L3" s="16">
        <v>0.63964832186808462</v>
      </c>
      <c r="M3" s="36">
        <v>6011848.3753860453</v>
      </c>
      <c r="N3" s="36">
        <v>6840891.1167897489</v>
      </c>
      <c r="O3" s="36">
        <v>2016701.3968864733</v>
      </c>
      <c r="P3" s="37">
        <f t="shared" ref="P3:P53" si="2">(O3+N3+M3)/F3</f>
        <v>36355.60119575126</v>
      </c>
      <c r="Q3" s="42">
        <f t="shared" ref="Q3:Q53" si="3">P3/25</f>
        <v>1454.2240478300505</v>
      </c>
    </row>
    <row r="4" spans="1:17" x14ac:dyDescent="0.3">
      <c r="A4" s="36" t="s">
        <v>6</v>
      </c>
      <c r="B4" s="36">
        <v>3139095.76</v>
      </c>
      <c r="C4" s="36">
        <v>48281.149999999972</v>
      </c>
      <c r="D4" s="36">
        <v>9581.6</v>
      </c>
      <c r="E4" s="16">
        <v>0.16559185313522093</v>
      </c>
      <c r="F4" s="36">
        <v>835</v>
      </c>
      <c r="G4" s="36">
        <f t="shared" si="0"/>
        <v>57.821736526946076</v>
      </c>
      <c r="H4" s="36">
        <v>6971.4156626505983</v>
      </c>
      <c r="I4" s="36">
        <f t="shared" si="1"/>
        <v>8.3490007935935306</v>
      </c>
      <c r="J4" s="36">
        <v>1061.640293365296</v>
      </c>
      <c r="K4" s="36">
        <v>5587.5804913962947</v>
      </c>
      <c r="L4" s="16">
        <v>1</v>
      </c>
      <c r="M4" s="36">
        <v>26751607.544755068</v>
      </c>
      <c r="N4" s="36">
        <v>8055947.8320601853</v>
      </c>
      <c r="O4" s="36">
        <v>4774329.9581618896</v>
      </c>
      <c r="P4" s="37">
        <f t="shared" si="2"/>
        <v>47403.455490990593</v>
      </c>
      <c r="Q4" s="42">
        <f t="shared" si="3"/>
        <v>1896.1382196396237</v>
      </c>
    </row>
    <row r="5" spans="1:17" x14ac:dyDescent="0.3">
      <c r="A5" s="36" t="s">
        <v>10</v>
      </c>
      <c r="B5" s="36">
        <v>937430.16</v>
      </c>
      <c r="C5" s="36">
        <v>3171.099999999999</v>
      </c>
      <c r="D5" s="36">
        <v>1579.8</v>
      </c>
      <c r="E5" s="16">
        <v>0.33252646866909435</v>
      </c>
      <c r="F5" s="36">
        <v>774</v>
      </c>
      <c r="G5" s="36">
        <f t="shared" si="0"/>
        <v>4.0970284237726089</v>
      </c>
      <c r="H5" s="36">
        <v>572.39759036144562</v>
      </c>
      <c r="I5" s="36">
        <f t="shared" si="1"/>
        <v>0.73953177049282381</v>
      </c>
      <c r="J5" s="36">
        <v>321.89345187750263</v>
      </c>
      <c r="K5" s="36">
        <v>1694.1760625131719</v>
      </c>
      <c r="L5" s="16">
        <v>0.79988644984412849</v>
      </c>
      <c r="M5" s="36">
        <v>3533941.9528507399</v>
      </c>
      <c r="N5" s="36">
        <v>2913009.741361001</v>
      </c>
      <c r="O5" s="36">
        <v>918951.51439135044</v>
      </c>
      <c r="P5" s="37">
        <f t="shared" si="2"/>
        <v>9516.6708121486972</v>
      </c>
      <c r="Q5" s="42">
        <f t="shared" si="3"/>
        <v>380.66683248594791</v>
      </c>
    </row>
    <row r="6" spans="1:17" x14ac:dyDescent="0.3">
      <c r="A6" s="36" t="s">
        <v>28</v>
      </c>
      <c r="B6" s="36">
        <v>1652372.86</v>
      </c>
      <c r="C6" s="36">
        <v>44386.55000000001</v>
      </c>
      <c r="D6" s="36">
        <v>11743.799999999997</v>
      </c>
      <c r="E6" s="16">
        <v>0.20922370874224008</v>
      </c>
      <c r="F6" s="36">
        <v>616</v>
      </c>
      <c r="G6" s="36">
        <f t="shared" si="0"/>
        <v>72.056087662337674</v>
      </c>
      <c r="H6" s="36">
        <v>6762.6927710843374</v>
      </c>
      <c r="I6" s="36">
        <f t="shared" si="1"/>
        <v>10.978397355656393</v>
      </c>
      <c r="J6" s="36">
        <v>548.54070783759971</v>
      </c>
      <c r="K6" s="36">
        <v>2887.0563570399986</v>
      </c>
      <c r="L6" s="16">
        <v>1</v>
      </c>
      <c r="M6" s="36">
        <v>26503561.855462253</v>
      </c>
      <c r="N6" s="36">
        <v>4488728.2716156049</v>
      </c>
      <c r="O6" s="36">
        <v>4099694.9757955587</v>
      </c>
      <c r="P6" s="37">
        <f t="shared" si="2"/>
        <v>56967.508283885414</v>
      </c>
      <c r="Q6" s="42">
        <f t="shared" si="3"/>
        <v>2278.7003313554164</v>
      </c>
    </row>
    <row r="7" spans="1:17" x14ac:dyDescent="0.3">
      <c r="A7" s="36" t="s">
        <v>14</v>
      </c>
      <c r="B7" s="36">
        <v>1836361.81</v>
      </c>
      <c r="C7" s="36">
        <v>53332.549999999988</v>
      </c>
      <c r="D7" s="36">
        <v>13186.5</v>
      </c>
      <c r="E7" s="16">
        <v>0.19823644504844856</v>
      </c>
      <c r="F7" s="36">
        <v>1108</v>
      </c>
      <c r="G7" s="36">
        <f t="shared" si="0"/>
        <v>48.134070397111905</v>
      </c>
      <c r="H7" s="36">
        <v>8014.3433734939736</v>
      </c>
      <c r="I7" s="36">
        <f t="shared" si="1"/>
        <v>7.2331618894349941</v>
      </c>
      <c r="J7" s="36">
        <v>601.61252704369269</v>
      </c>
      <c r="K7" s="36">
        <v>3166.3817212825934</v>
      </c>
      <c r="L7" s="16">
        <v>1</v>
      </c>
      <c r="M7" s="36">
        <v>44502144.604686633</v>
      </c>
      <c r="N7" s="36">
        <v>4857699.20225015</v>
      </c>
      <c r="O7" s="36">
        <v>5664282.8657896649</v>
      </c>
      <c r="P7" s="37">
        <f t="shared" si="2"/>
        <v>49660.764145059977</v>
      </c>
      <c r="Q7" s="42">
        <f t="shared" si="3"/>
        <v>1986.4305658023991</v>
      </c>
    </row>
    <row r="8" spans="1:17" x14ac:dyDescent="0.3">
      <c r="A8" s="36" t="s">
        <v>19</v>
      </c>
      <c r="B8" s="36">
        <v>551440.27</v>
      </c>
      <c r="C8" s="36">
        <v>48753.700000000012</v>
      </c>
      <c r="D8" s="36">
        <v>22887</v>
      </c>
      <c r="E8" s="16">
        <v>0.3194692402503046</v>
      </c>
      <c r="F8" s="36">
        <v>1063</v>
      </c>
      <c r="G8" s="36">
        <f t="shared" si="0"/>
        <v>45.864252116651002</v>
      </c>
      <c r="H8" s="36">
        <v>8631.409638554218</v>
      </c>
      <c r="I8" s="36">
        <f t="shared" si="1"/>
        <v>8.1198585499098943</v>
      </c>
      <c r="J8" s="36">
        <v>169.69883267797707</v>
      </c>
      <c r="K8" s="36">
        <v>893.15175093672144</v>
      </c>
      <c r="L8" s="16">
        <v>0.99999999999999989</v>
      </c>
      <c r="M8" s="36">
        <v>33871310.645321205</v>
      </c>
      <c r="N8" s="36">
        <v>1854907.8876153866</v>
      </c>
      <c r="O8" s="36">
        <v>4296164.4273582539</v>
      </c>
      <c r="P8" s="37">
        <f t="shared" si="2"/>
        <v>37650.407300371444</v>
      </c>
      <c r="Q8" s="42">
        <f t="shared" si="3"/>
        <v>1506.0162920148578</v>
      </c>
    </row>
    <row r="9" spans="1:17" x14ac:dyDescent="0.3">
      <c r="A9" s="36" t="s">
        <v>18</v>
      </c>
      <c r="B9" s="36">
        <v>5534800.5899999999</v>
      </c>
      <c r="C9" s="36">
        <v>84605.89999999998</v>
      </c>
      <c r="D9" s="36">
        <v>124313.90000000001</v>
      </c>
      <c r="E9" s="16">
        <v>0.59503168201386381</v>
      </c>
      <c r="F9" s="36">
        <v>616</v>
      </c>
      <c r="G9" s="36">
        <f t="shared" si="0"/>
        <v>137.34724025974023</v>
      </c>
      <c r="H9" s="36">
        <v>25171.060240963852</v>
      </c>
      <c r="I9" s="36">
        <f t="shared" si="1"/>
        <v>40.862110780785471</v>
      </c>
      <c r="J9" s="36">
        <v>1831.907621227502</v>
      </c>
      <c r="K9" s="36">
        <v>9641.619059092116</v>
      </c>
      <c r="L9" s="16">
        <v>1.0000000000000002</v>
      </c>
      <c r="M9" s="36">
        <v>131100109.54433665</v>
      </c>
      <c r="N9" s="36">
        <v>13411073.340289861</v>
      </c>
      <c r="O9" s="36">
        <v>21208946.043778442</v>
      </c>
      <c r="P9" s="37">
        <f t="shared" si="2"/>
        <v>269026.18332533271</v>
      </c>
      <c r="Q9" s="42">
        <f t="shared" si="3"/>
        <v>10761.047333013308</v>
      </c>
    </row>
    <row r="10" spans="1:17" x14ac:dyDescent="0.3">
      <c r="A10" s="36" t="s">
        <v>11</v>
      </c>
      <c r="B10" s="36">
        <v>1017844.16</v>
      </c>
      <c r="C10" s="36">
        <v>52811.299999999988</v>
      </c>
      <c r="D10" s="36">
        <v>9085.0999999999985</v>
      </c>
      <c r="E10" s="16">
        <v>0.14677913416612276</v>
      </c>
      <c r="F10" s="36">
        <v>674</v>
      </c>
      <c r="G10" s="36">
        <f t="shared" si="0"/>
        <v>78.355044510385738</v>
      </c>
      <c r="H10" s="36">
        <v>7457.3975903614437</v>
      </c>
      <c r="I10" s="36">
        <f t="shared" si="1"/>
        <v>11.06438811626327</v>
      </c>
      <c r="J10" s="36">
        <v>326.50772278562465</v>
      </c>
      <c r="K10" s="36">
        <v>1718.4616988717089</v>
      </c>
      <c r="L10" s="16">
        <v>1.0000000000000002</v>
      </c>
      <c r="M10" s="36">
        <v>29335792.446230821</v>
      </c>
      <c r="N10" s="36">
        <v>2945089.5128223537</v>
      </c>
      <c r="O10" s="36">
        <v>4320387.8470007526</v>
      </c>
      <c r="P10" s="37">
        <f t="shared" si="2"/>
        <v>54304.554608388622</v>
      </c>
      <c r="Q10" s="42">
        <f t="shared" si="3"/>
        <v>2172.1821843355447</v>
      </c>
    </row>
    <row r="11" spans="1:17" x14ac:dyDescent="0.3">
      <c r="A11" s="36" t="s">
        <v>53</v>
      </c>
      <c r="B11" s="36">
        <v>1928073.12</v>
      </c>
      <c r="C11" s="36">
        <v>13931.549999999992</v>
      </c>
      <c r="D11" s="36">
        <v>4344.2</v>
      </c>
      <c r="E11" s="16">
        <v>0.23770296704649613</v>
      </c>
      <c r="F11" s="36">
        <v>392</v>
      </c>
      <c r="G11" s="36">
        <f t="shared" si="0"/>
        <v>35.53966836734692</v>
      </c>
      <c r="H11" s="36">
        <v>2201.8975903614446</v>
      </c>
      <c r="I11" s="36">
        <f t="shared" si="1"/>
        <v>5.6170856896975625</v>
      </c>
      <c r="J11" s="36">
        <v>656.26947581609795</v>
      </c>
      <c r="K11" s="36">
        <v>3454.0498727163049</v>
      </c>
      <c r="L11" s="16">
        <v>1.0000000000000002</v>
      </c>
      <c r="M11" s="36">
        <v>14002047.870267347</v>
      </c>
      <c r="N11" s="36">
        <v>5237690.4208644098</v>
      </c>
      <c r="O11" s="36">
        <v>2435606.8705379935</v>
      </c>
      <c r="P11" s="37">
        <f t="shared" si="2"/>
        <v>55294.247861402422</v>
      </c>
      <c r="Q11" s="42">
        <f t="shared" si="3"/>
        <v>2211.769914456097</v>
      </c>
    </row>
    <row r="12" spans="1:17" x14ac:dyDescent="0.3">
      <c r="A12" s="36" t="s">
        <v>21</v>
      </c>
      <c r="B12" s="36">
        <v>5507119.4900000002</v>
      </c>
      <c r="C12" s="36">
        <v>60681.849999999977</v>
      </c>
      <c r="D12" s="36">
        <v>6295.4</v>
      </c>
      <c r="E12" s="16">
        <v>9.3993109600648023E-2</v>
      </c>
      <c r="F12" s="36">
        <v>918</v>
      </c>
      <c r="G12" s="36">
        <f t="shared" si="0"/>
        <v>66.10223311546838</v>
      </c>
      <c r="H12" s="36">
        <v>8069.5481927710798</v>
      </c>
      <c r="I12" s="36">
        <f t="shared" si="1"/>
        <v>8.7903575084652292</v>
      </c>
      <c r="J12" s="36">
        <v>1875.7971845748336</v>
      </c>
      <c r="K12" s="36">
        <v>9872.6167609201766</v>
      </c>
      <c r="L12" s="16">
        <v>1.0000000000000002</v>
      </c>
      <c r="M12" s="36">
        <v>26926539.625553347</v>
      </c>
      <c r="N12" s="36">
        <v>13716206.521621425</v>
      </c>
      <c r="O12" s="36">
        <v>5449933.3498169445</v>
      </c>
      <c r="P12" s="37">
        <f t="shared" si="2"/>
        <v>50209.890519598819</v>
      </c>
      <c r="Q12" s="42">
        <f t="shared" si="3"/>
        <v>2008.3956207839528</v>
      </c>
    </row>
    <row r="13" spans="1:17" x14ac:dyDescent="0.3">
      <c r="A13" s="36" t="s">
        <v>39</v>
      </c>
      <c r="B13" s="36">
        <v>2420296.5099999998</v>
      </c>
      <c r="C13" s="36">
        <v>14359.049999999997</v>
      </c>
      <c r="D13" s="36">
        <v>2725.9999999999995</v>
      </c>
      <c r="E13" s="16">
        <v>0.1595546984059163</v>
      </c>
      <c r="F13" s="36">
        <v>685</v>
      </c>
      <c r="G13" s="36">
        <f t="shared" si="0"/>
        <v>20.962116788321165</v>
      </c>
      <c r="H13" s="36">
        <v>2058.4397590361441</v>
      </c>
      <c r="I13" s="36">
        <f t="shared" si="1"/>
        <v>3.0050215460381664</v>
      </c>
      <c r="J13" s="36">
        <v>834.96292111762546</v>
      </c>
      <c r="K13" s="36">
        <v>4394.5416900927657</v>
      </c>
      <c r="L13" s="16">
        <v>1.0000000000000002</v>
      </c>
      <c r="M13" s="36">
        <v>9932082.0019666478</v>
      </c>
      <c r="N13" s="36">
        <v>6480019.924497257</v>
      </c>
      <c r="O13" s="36">
        <v>2456759.7893695817</v>
      </c>
      <c r="P13" s="37">
        <f t="shared" si="2"/>
        <v>27545.783526764211</v>
      </c>
      <c r="Q13" s="42">
        <f t="shared" si="3"/>
        <v>1101.8313410705684</v>
      </c>
    </row>
    <row r="14" spans="1:17" x14ac:dyDescent="0.3">
      <c r="A14" s="36" t="s">
        <v>51</v>
      </c>
      <c r="B14" s="36">
        <v>3070706.96</v>
      </c>
      <c r="C14" s="36">
        <v>44354.349999999991</v>
      </c>
      <c r="D14" s="36">
        <v>6161.3999999999987</v>
      </c>
      <c r="E14" s="16">
        <v>0.12196988068077777</v>
      </c>
      <c r="F14" s="36">
        <v>210</v>
      </c>
      <c r="G14" s="36">
        <f t="shared" si="0"/>
        <v>211.21119047619044</v>
      </c>
      <c r="H14" s="36">
        <v>6086.2349397590351</v>
      </c>
      <c r="I14" s="36">
        <f t="shared" si="1"/>
        <v>28.982071141709692</v>
      </c>
      <c r="J14" s="36">
        <v>1040.1072850789265</v>
      </c>
      <c r="K14" s="36">
        <v>5474.2488688364547</v>
      </c>
      <c r="L14" s="16">
        <v>1.0000000000000002</v>
      </c>
      <c r="M14" s="36">
        <v>21282418.125099875</v>
      </c>
      <c r="N14" s="36">
        <v>7906244.0113577098</v>
      </c>
      <c r="O14" s="36">
        <v>4119081.080358929</v>
      </c>
      <c r="P14" s="37">
        <f t="shared" si="2"/>
        <v>158608.3010324596</v>
      </c>
      <c r="Q14" s="42">
        <f t="shared" si="3"/>
        <v>6344.332041298384</v>
      </c>
    </row>
    <row r="15" spans="1:17" x14ac:dyDescent="0.3">
      <c r="A15" s="36" t="s">
        <v>48</v>
      </c>
      <c r="B15" s="36">
        <v>3078131.3600000003</v>
      </c>
      <c r="C15" s="36">
        <v>12006.35</v>
      </c>
      <c r="D15" s="36">
        <v>1837.2</v>
      </c>
      <c r="E15" s="16">
        <v>0.13271162382481372</v>
      </c>
      <c r="F15" s="36">
        <v>352</v>
      </c>
      <c r="G15" s="36">
        <f t="shared" si="0"/>
        <v>34.108948863636364</v>
      </c>
      <c r="H15" s="36">
        <v>1667.8975903614457</v>
      </c>
      <c r="I15" s="36">
        <f t="shared" si="1"/>
        <v>4.738345427163198</v>
      </c>
      <c r="J15" s="36">
        <v>1041.7000722498465</v>
      </c>
      <c r="K15" s="36">
        <v>5482.6319592097179</v>
      </c>
      <c r="L15" s="16">
        <v>0.70982566300647576</v>
      </c>
      <c r="M15" s="36">
        <v>7483423.9219427845</v>
      </c>
      <c r="N15" s="36">
        <v>7917317.5372618232</v>
      </c>
      <c r="O15" s="36">
        <v>2266659.1825637012</v>
      </c>
      <c r="P15" s="37">
        <f t="shared" si="2"/>
        <v>50191.4790959327</v>
      </c>
      <c r="Q15" s="42">
        <f t="shared" si="3"/>
        <v>2007.6591638373079</v>
      </c>
    </row>
    <row r="16" spans="1:17" x14ac:dyDescent="0.3">
      <c r="A16" s="36" t="s">
        <v>13</v>
      </c>
      <c r="B16" s="36">
        <v>4102223.67</v>
      </c>
      <c r="C16" s="36">
        <v>94722.749999999971</v>
      </c>
      <c r="D16" s="36">
        <v>16726.399999999998</v>
      </c>
      <c r="E16" s="16">
        <v>0.15008100106640565</v>
      </c>
      <c r="F16" s="36">
        <v>830</v>
      </c>
      <c r="G16" s="36">
        <f t="shared" si="0"/>
        <v>114.12379518072285</v>
      </c>
      <c r="H16" s="36">
        <v>13427.608433734935</v>
      </c>
      <c r="I16" s="36">
        <f t="shared" si="1"/>
        <v>16.177841486427631</v>
      </c>
      <c r="J16" s="36">
        <v>1373.524357858272</v>
      </c>
      <c r="K16" s="36">
        <v>7229.075567675116</v>
      </c>
      <c r="L16" s="16">
        <v>1.0000000000000002</v>
      </c>
      <c r="M16" s="36">
        <v>50616023.079781763</v>
      </c>
      <c r="N16" s="36">
        <v>10224257.779740408</v>
      </c>
      <c r="O16" s="36">
        <v>8875668.1286294926</v>
      </c>
      <c r="P16" s="37">
        <f t="shared" si="2"/>
        <v>83995.119262833337</v>
      </c>
      <c r="Q16" s="42">
        <f t="shared" si="3"/>
        <v>3359.8047705133336</v>
      </c>
    </row>
    <row r="17" spans="1:17" x14ac:dyDescent="0.3">
      <c r="A17" s="36" t="s">
        <v>31</v>
      </c>
      <c r="B17" s="36">
        <v>3503155.8200000003</v>
      </c>
      <c r="C17" s="36">
        <v>99817.650000000023</v>
      </c>
      <c r="D17" s="36">
        <v>5410.4</v>
      </c>
      <c r="E17" s="16">
        <v>5.1415948504224859E-2</v>
      </c>
      <c r="F17" s="36">
        <v>730</v>
      </c>
      <c r="G17" s="36">
        <f t="shared" si="0"/>
        <v>136.73650684931511</v>
      </c>
      <c r="H17" s="36">
        <v>12678.078313253012</v>
      </c>
      <c r="I17" s="36">
        <f t="shared" si="1"/>
        <v>17.367230566100016</v>
      </c>
      <c r="J17" s="36">
        <v>1168.1097338518234</v>
      </c>
      <c r="K17" s="36">
        <v>6147.9459676411761</v>
      </c>
      <c r="L17" s="16">
        <v>1</v>
      </c>
      <c r="M17" s="36">
        <v>43965761.832023822</v>
      </c>
      <c r="N17" s="36">
        <v>8796154.7653839104</v>
      </c>
      <c r="O17" s="36">
        <v>7750968.425753383</v>
      </c>
      <c r="P17" s="37">
        <f t="shared" si="2"/>
        <v>82894.363045426187</v>
      </c>
      <c r="Q17" s="42">
        <f t="shared" si="3"/>
        <v>3315.7745218170476</v>
      </c>
    </row>
    <row r="18" spans="1:17" x14ac:dyDescent="0.3">
      <c r="A18" s="36" t="s">
        <v>35</v>
      </c>
      <c r="B18" s="36">
        <v>6068865.5999999996</v>
      </c>
      <c r="C18" s="36">
        <v>22790.55</v>
      </c>
      <c r="D18" s="36">
        <v>9961.1999999999989</v>
      </c>
      <c r="E18" s="16">
        <v>0.30414252673521258</v>
      </c>
      <c r="F18" s="36">
        <v>426</v>
      </c>
      <c r="G18" s="36">
        <f t="shared" si="0"/>
        <v>53.498943661971829</v>
      </c>
      <c r="H18" s="36">
        <v>3945.9939759036142</v>
      </c>
      <c r="I18" s="36">
        <f t="shared" si="1"/>
        <v>9.2628966570507369</v>
      </c>
      <c r="J18" s="36">
        <v>2075.1194432329567</v>
      </c>
      <c r="K18" s="36">
        <v>10921.681280173456</v>
      </c>
      <c r="L18" s="16">
        <v>0.85176220068287056</v>
      </c>
      <c r="M18" s="36">
        <v>18088717.545542918</v>
      </c>
      <c r="N18" s="36">
        <v>15101953.616283361</v>
      </c>
      <c r="O18" s="36">
        <v>5091878.5218084361</v>
      </c>
      <c r="P18" s="37">
        <f t="shared" si="2"/>
        <v>89865.140102428908</v>
      </c>
      <c r="Q18" s="42">
        <f t="shared" si="3"/>
        <v>3594.6056040971562</v>
      </c>
    </row>
    <row r="19" spans="1:17" x14ac:dyDescent="0.3">
      <c r="A19" s="36" t="s">
        <v>46</v>
      </c>
      <c r="B19" s="36">
        <v>3222387.5300000003</v>
      </c>
      <c r="C19" s="36">
        <v>21767.699999999997</v>
      </c>
      <c r="D19" s="36">
        <v>2711.1</v>
      </c>
      <c r="E19" s="16">
        <v>0.11075297808716116</v>
      </c>
      <c r="F19" s="36">
        <v>570</v>
      </c>
      <c r="G19" s="36">
        <f t="shared" si="0"/>
        <v>38.188947368421047</v>
      </c>
      <c r="H19" s="36">
        <v>2949.253012048192</v>
      </c>
      <c r="I19" s="36">
        <f t="shared" si="1"/>
        <v>5.1741280913126175</v>
      </c>
      <c r="J19" s="36">
        <v>1105.501325941171</v>
      </c>
      <c r="K19" s="36">
        <v>5818.4280312693209</v>
      </c>
      <c r="L19" s="16">
        <v>1.0000000000000002</v>
      </c>
      <c r="M19" s="36">
        <v>12329281.457990814</v>
      </c>
      <c r="N19" s="36">
        <v>8360882.6590588177</v>
      </c>
      <c r="O19" s="36">
        <v>2820476.3334815614</v>
      </c>
      <c r="P19" s="37">
        <f t="shared" si="2"/>
        <v>41246.737632510863</v>
      </c>
      <c r="Q19" s="42">
        <f t="shared" si="3"/>
        <v>1649.8695053004346</v>
      </c>
    </row>
    <row r="20" spans="1:17" x14ac:dyDescent="0.3">
      <c r="A20" s="36" t="s">
        <v>33</v>
      </c>
      <c r="B20" s="36">
        <v>1125076.07</v>
      </c>
      <c r="C20" s="36">
        <v>48980.15</v>
      </c>
      <c r="D20" s="36">
        <v>5060.1999999999989</v>
      </c>
      <c r="E20" s="16">
        <v>9.3637439431831934E-2</v>
      </c>
      <c r="F20" s="36">
        <v>294</v>
      </c>
      <c r="G20" s="36">
        <f t="shared" si="0"/>
        <v>166.59914965986394</v>
      </c>
      <c r="H20" s="36">
        <v>6510.885542168674</v>
      </c>
      <c r="I20" s="36">
        <f t="shared" si="1"/>
        <v>22.145869191049911</v>
      </c>
      <c r="J20" s="36">
        <v>369.12252743018519</v>
      </c>
      <c r="K20" s="36">
        <v>1942.7501443693957</v>
      </c>
      <c r="L20" s="16">
        <v>1.0000000000000002</v>
      </c>
      <c r="M20" s="36">
        <v>24843076.932150371</v>
      </c>
      <c r="N20" s="36">
        <v>3241360.1959028319</v>
      </c>
      <c r="O20" s="36">
        <v>3518341.8914025095</v>
      </c>
      <c r="P20" s="37">
        <f t="shared" si="2"/>
        <v>107492.44564440718</v>
      </c>
      <c r="Q20" s="42">
        <f t="shared" si="3"/>
        <v>4299.6978257762876</v>
      </c>
    </row>
    <row r="21" spans="1:17" x14ac:dyDescent="0.3">
      <c r="A21" s="36" t="s">
        <v>42</v>
      </c>
      <c r="B21" s="36">
        <v>3205721.52</v>
      </c>
      <c r="C21" s="36">
        <v>48980.15</v>
      </c>
      <c r="D21" s="36">
        <v>5060.1999999999989</v>
      </c>
      <c r="E21" s="16">
        <v>9.3637439431831934E-2</v>
      </c>
      <c r="F21" s="36">
        <v>438</v>
      </c>
      <c r="G21" s="36">
        <f t="shared" si="0"/>
        <v>111.82682648401827</v>
      </c>
      <c r="H21" s="36">
        <v>6510.885542168674</v>
      </c>
      <c r="I21" s="36">
        <f t="shared" si="1"/>
        <v>14.865035484403366</v>
      </c>
      <c r="J21" s="36">
        <v>1113.5799370494951</v>
      </c>
      <c r="K21" s="36">
        <v>5860.9470371026064</v>
      </c>
      <c r="L21" s="16">
        <v>1</v>
      </c>
      <c r="M21" s="36">
        <v>12508337.649878293</v>
      </c>
      <c r="N21" s="36">
        <v>8417047.5447450951</v>
      </c>
      <c r="O21" s="36">
        <v>2862414.4455923242</v>
      </c>
      <c r="P21" s="37">
        <f t="shared" si="2"/>
        <v>54310.044840675146</v>
      </c>
      <c r="Q21" s="42">
        <f t="shared" si="3"/>
        <v>2172.4017936270056</v>
      </c>
    </row>
    <row r="22" spans="1:17" x14ac:dyDescent="0.3">
      <c r="A22" s="36" t="s">
        <v>34</v>
      </c>
      <c r="B22" s="36">
        <v>2691281.48</v>
      </c>
      <c r="C22" s="36">
        <v>87319.349999999991</v>
      </c>
      <c r="D22" s="36">
        <v>21150.6</v>
      </c>
      <c r="E22" s="16">
        <v>0.19499040978630489</v>
      </c>
      <c r="F22" s="36">
        <v>787</v>
      </c>
      <c r="G22" s="36">
        <f t="shared" si="0"/>
        <v>110.95216010165183</v>
      </c>
      <c r="H22" s="36">
        <v>13068.668674698793</v>
      </c>
      <c r="I22" s="36">
        <f t="shared" si="1"/>
        <v>16.605678112704947</v>
      </c>
      <c r="J22" s="36">
        <v>889.43666773369955</v>
      </c>
      <c r="K22" s="36">
        <v>4681.2456196510502</v>
      </c>
      <c r="L22" s="16">
        <v>1.0000000000000002</v>
      </c>
      <c r="M22" s="36">
        <v>50700238.200405911</v>
      </c>
      <c r="N22" s="36">
        <v>6858737.4677198138</v>
      </c>
      <c r="O22" s="36">
        <v>6304938.0862115184</v>
      </c>
      <c r="P22" s="37">
        <f t="shared" si="2"/>
        <v>81148.556231686453</v>
      </c>
      <c r="Q22" s="42">
        <f t="shared" si="3"/>
        <v>3245.942249267458</v>
      </c>
    </row>
    <row r="23" spans="1:17" x14ac:dyDescent="0.3">
      <c r="A23" s="36" t="s">
        <v>41</v>
      </c>
      <c r="B23" s="36">
        <v>876260.36</v>
      </c>
      <c r="C23" s="36">
        <v>17663</v>
      </c>
      <c r="D23" s="36">
        <v>6896.4000000000005</v>
      </c>
      <c r="E23" s="16">
        <v>0.28080490565730432</v>
      </c>
      <c r="F23" s="36">
        <v>220</v>
      </c>
      <c r="G23" s="36">
        <f t="shared" si="0"/>
        <v>80.286363636363632</v>
      </c>
      <c r="H23" s="36">
        <v>2958.9638554216867</v>
      </c>
      <c r="I23" s="36">
        <f t="shared" si="1"/>
        <v>13.449835706462212</v>
      </c>
      <c r="J23" s="36">
        <v>293.01862671276859</v>
      </c>
      <c r="K23" s="36">
        <v>1542.2032984882558</v>
      </c>
      <c r="L23" s="16">
        <v>1.0000000000000004</v>
      </c>
      <c r="M23" s="36">
        <v>14551665.516568994</v>
      </c>
      <c r="N23" s="36">
        <v>2712263.4456372899</v>
      </c>
      <c r="O23" s="36">
        <v>1836161.9998693806</v>
      </c>
      <c r="P23" s="37">
        <f t="shared" si="2"/>
        <v>86818.595282162118</v>
      </c>
      <c r="Q23" s="42">
        <f t="shared" si="3"/>
        <v>3472.7438112864847</v>
      </c>
    </row>
    <row r="24" spans="1:17" x14ac:dyDescent="0.3">
      <c r="A24" s="36" t="s">
        <v>30</v>
      </c>
      <c r="B24" s="36">
        <v>1308659.7999999998</v>
      </c>
      <c r="C24" s="36">
        <v>17663</v>
      </c>
      <c r="D24" s="36">
        <v>6896.4000000000005</v>
      </c>
      <c r="E24" s="16">
        <v>0.28080490565730432</v>
      </c>
      <c r="F24" s="36">
        <v>656</v>
      </c>
      <c r="G24" s="36">
        <f t="shared" si="0"/>
        <v>26.925304878048781</v>
      </c>
      <c r="H24" s="36">
        <v>2958.9638554216867</v>
      </c>
      <c r="I24" s="36">
        <f t="shared" si="1"/>
        <v>4.5106156332647664</v>
      </c>
      <c r="J24" s="36">
        <v>433.37367850908112</v>
      </c>
      <c r="K24" s="36">
        <v>2280.9140974162165</v>
      </c>
      <c r="L24" s="16">
        <v>1</v>
      </c>
      <c r="M24" s="36">
        <v>22253441.776722901</v>
      </c>
      <c r="N24" s="36">
        <v>3688053.1369505217</v>
      </c>
      <c r="O24" s="36">
        <v>3672207.3003572915</v>
      </c>
      <c r="P24" s="37">
        <f t="shared" si="2"/>
        <v>45142.838740900479</v>
      </c>
      <c r="Q24" s="42">
        <f t="shared" si="3"/>
        <v>1805.7135496360193</v>
      </c>
    </row>
    <row r="25" spans="1:17" x14ac:dyDescent="0.3">
      <c r="A25" s="36" t="s">
        <v>32</v>
      </c>
      <c r="B25" s="36">
        <v>7635434.4900000002</v>
      </c>
      <c r="C25" s="36">
        <v>32509.599999999991</v>
      </c>
      <c r="D25" s="36">
        <v>18914.799999999996</v>
      </c>
      <c r="E25" s="16">
        <v>0.36781761187296302</v>
      </c>
      <c r="F25" s="36">
        <v>455</v>
      </c>
      <c r="G25" s="36">
        <f t="shared" si="0"/>
        <v>71.449670329670312</v>
      </c>
      <c r="H25" s="36">
        <v>6195.710843373492</v>
      </c>
      <c r="I25" s="36">
        <f t="shared" si="1"/>
        <v>13.616946908513169</v>
      </c>
      <c r="J25" s="36">
        <v>2649.8263774813736</v>
      </c>
      <c r="K25" s="36">
        <v>13946.45461832302</v>
      </c>
      <c r="L25" s="16">
        <v>1.0000000000000002</v>
      </c>
      <c r="M25" s="36">
        <v>29233423.164991926</v>
      </c>
      <c r="N25" s="36">
        <v>19097485.624491211</v>
      </c>
      <c r="O25" s="36">
        <v>5936406.9384259693</v>
      </c>
      <c r="P25" s="37">
        <f t="shared" si="2"/>
        <v>119268.8257756244</v>
      </c>
      <c r="Q25" s="42">
        <f t="shared" si="3"/>
        <v>4770.7530310249758</v>
      </c>
    </row>
    <row r="26" spans="1:17" x14ac:dyDescent="0.3">
      <c r="A26" s="36" t="s">
        <v>20</v>
      </c>
      <c r="B26" s="36">
        <v>8909710.8399999999</v>
      </c>
      <c r="C26" s="36">
        <v>14617.499999999998</v>
      </c>
      <c r="D26" s="36">
        <v>15109.9</v>
      </c>
      <c r="E26" s="16">
        <v>0.50828192172877551</v>
      </c>
      <c r="F26" s="36">
        <v>517</v>
      </c>
      <c r="G26" s="36">
        <f t="shared" si="0"/>
        <v>28.273694390715665</v>
      </c>
      <c r="H26" s="36">
        <v>3581.6144578313247</v>
      </c>
      <c r="I26" s="36">
        <f t="shared" si="1"/>
        <v>6.9276875393255795</v>
      </c>
      <c r="J26" s="36">
        <v>2268.9768728809659</v>
      </c>
      <c r="K26" s="36">
        <v>11941.983541478767</v>
      </c>
      <c r="L26" s="16">
        <v>0.53414923627217303</v>
      </c>
      <c r="M26" s="36">
        <v>18021130.276502509</v>
      </c>
      <c r="N26" s="36">
        <v>16449707.608847367</v>
      </c>
      <c r="O26" s="36">
        <v>5171789.092483161</v>
      </c>
      <c r="P26" s="37">
        <f t="shared" si="2"/>
        <v>76678.195314957513</v>
      </c>
      <c r="Q26" s="42">
        <f t="shared" si="3"/>
        <v>3067.1278125983004</v>
      </c>
    </row>
    <row r="27" spans="1:17" x14ac:dyDescent="0.3">
      <c r="A27" s="36" t="s">
        <v>26</v>
      </c>
      <c r="B27" s="36">
        <v>13339765.619999999</v>
      </c>
      <c r="C27" s="36">
        <v>65372.94999999999</v>
      </c>
      <c r="D27" s="36">
        <v>45250.899999999994</v>
      </c>
      <c r="E27" s="16">
        <v>0.40905193590713035</v>
      </c>
      <c r="F27" s="36">
        <v>540</v>
      </c>
      <c r="G27" s="36">
        <f t="shared" si="0"/>
        <v>121.06101851851849</v>
      </c>
      <c r="H27" s="36">
        <v>13328.174698795177</v>
      </c>
      <c r="I27" s="36">
        <f t="shared" si="1"/>
        <v>24.681804997768847</v>
      </c>
      <c r="J27" s="36">
        <v>4535.3504449311004</v>
      </c>
      <c r="K27" s="36">
        <v>23870.265499637371</v>
      </c>
      <c r="L27" s="16">
        <v>1.0000000000000002</v>
      </c>
      <c r="M27" s="36">
        <v>100454213.38921654</v>
      </c>
      <c r="N27" s="36">
        <v>32206204.720762298</v>
      </c>
      <c r="O27" s="36">
        <v>18692459.725396648</v>
      </c>
      <c r="P27" s="37">
        <f t="shared" si="2"/>
        <v>280283.10710254719</v>
      </c>
      <c r="Q27" s="42">
        <f t="shared" si="3"/>
        <v>11211.324284101887</v>
      </c>
    </row>
    <row r="28" spans="1:17" x14ac:dyDescent="0.3">
      <c r="A28" s="36" t="s">
        <v>24</v>
      </c>
      <c r="B28" s="36">
        <v>3083745.08</v>
      </c>
      <c r="C28" s="36">
        <v>62285.799999999988</v>
      </c>
      <c r="D28" s="36">
        <v>9530.1</v>
      </c>
      <c r="E28" s="16">
        <v>0.13270181115881025</v>
      </c>
      <c r="F28" s="36">
        <v>1057</v>
      </c>
      <c r="G28" s="36">
        <f t="shared" si="0"/>
        <v>58.926963103122034</v>
      </c>
      <c r="H28" s="36">
        <v>8652.5180722891546</v>
      </c>
      <c r="I28" s="36">
        <f t="shared" si="1"/>
        <v>8.1859205981921992</v>
      </c>
      <c r="J28" s="36">
        <v>1034.8928878726558</v>
      </c>
      <c r="K28" s="36">
        <v>5446.8046730139777</v>
      </c>
      <c r="L28" s="16">
        <v>1.0000000000000002</v>
      </c>
      <c r="M28" s="36">
        <v>35731083.030338392</v>
      </c>
      <c r="N28" s="36">
        <v>7869991.9849776719</v>
      </c>
      <c r="O28" s="36">
        <v>5946083.1886315318</v>
      </c>
      <c r="P28" s="37">
        <f t="shared" si="2"/>
        <v>46875.267931833107</v>
      </c>
      <c r="Q28" s="42">
        <f t="shared" si="3"/>
        <v>1875.0107172733242</v>
      </c>
    </row>
    <row r="29" spans="1:17" x14ac:dyDescent="0.3">
      <c r="A29" s="36" t="s">
        <v>0</v>
      </c>
      <c r="B29" s="36">
        <v>2399085.4300000002</v>
      </c>
      <c r="C29" s="36">
        <v>63893.85</v>
      </c>
      <c r="D29" s="36">
        <v>13336.499999999998</v>
      </c>
      <c r="E29" s="16">
        <v>0.17268470232233829</v>
      </c>
      <c r="F29" s="36">
        <v>479</v>
      </c>
      <c r="G29" s="36">
        <f t="shared" si="0"/>
        <v>133.39008350730688</v>
      </c>
      <c r="H29" s="36">
        <v>9304.86144578313</v>
      </c>
      <c r="I29" s="36">
        <f t="shared" si="1"/>
        <v>19.425598007897975</v>
      </c>
      <c r="J29" s="36">
        <v>800.92365386853999</v>
      </c>
      <c r="K29" s="36">
        <v>4215.3876519396845</v>
      </c>
      <c r="L29" s="16">
        <v>1.0000000000000002</v>
      </c>
      <c r="M29" s="36">
        <v>34169372.703473493</v>
      </c>
      <c r="N29" s="36">
        <v>6243368.9051259235</v>
      </c>
      <c r="O29" s="36">
        <v>4433628.3416295489</v>
      </c>
      <c r="P29" s="37">
        <f t="shared" si="2"/>
        <v>93624.989457680509</v>
      </c>
      <c r="Q29" s="42">
        <f t="shared" si="3"/>
        <v>3744.9995783072204</v>
      </c>
    </row>
    <row r="30" spans="1:17" x14ac:dyDescent="0.3">
      <c r="A30" s="36" t="s">
        <v>15</v>
      </c>
      <c r="B30" s="36">
        <v>9456975.0199999996</v>
      </c>
      <c r="C30" s="36">
        <v>68147.099999999977</v>
      </c>
      <c r="D30" s="36">
        <v>18191.7</v>
      </c>
      <c r="E30" s="16">
        <v>0.21070133010882716</v>
      </c>
      <c r="F30" s="36">
        <v>633</v>
      </c>
      <c r="G30" s="36">
        <f t="shared" si="0"/>
        <v>107.65734597156394</v>
      </c>
      <c r="H30" s="36">
        <v>10402.265060240959</v>
      </c>
      <c r="I30" s="36">
        <f t="shared" si="1"/>
        <v>16.433278136241643</v>
      </c>
      <c r="J30" s="36">
        <v>3228.1977316010748</v>
      </c>
      <c r="K30" s="36">
        <v>16990.514376847761</v>
      </c>
      <c r="L30" s="16">
        <v>1.0000000000000002</v>
      </c>
      <c r="M30" s="36">
        <v>35768640.297282211</v>
      </c>
      <c r="N30" s="36">
        <v>23118493.759773072</v>
      </c>
      <c r="O30" s="36">
        <v>8975951.4987333249</v>
      </c>
      <c r="P30" s="37">
        <f t="shared" si="2"/>
        <v>107208.66596491091</v>
      </c>
      <c r="Q30" s="42">
        <f t="shared" si="3"/>
        <v>4288.3466385964366</v>
      </c>
    </row>
    <row r="31" spans="1:17" x14ac:dyDescent="0.3">
      <c r="A31" s="36" t="s">
        <v>7</v>
      </c>
      <c r="B31" s="36">
        <v>2146395.8199999998</v>
      </c>
      <c r="C31" s="36">
        <v>79477.450000000026</v>
      </c>
      <c r="D31" s="36">
        <v>25196.199999999993</v>
      </c>
      <c r="E31" s="16">
        <v>0.24071196523671418</v>
      </c>
      <c r="F31" s="36">
        <v>380</v>
      </c>
      <c r="G31" s="36">
        <f t="shared" si="0"/>
        <v>209.1511842105264</v>
      </c>
      <c r="H31" s="36">
        <v>12611.283132530123</v>
      </c>
      <c r="I31" s="36">
        <f t="shared" si="1"/>
        <v>33.187587190868747</v>
      </c>
      <c r="J31" s="36">
        <v>700.99330225191284</v>
      </c>
      <c r="K31" s="36">
        <v>3689.4384329048044</v>
      </c>
      <c r="L31" s="16">
        <v>1.0000000000000002</v>
      </c>
      <c r="M31" s="36">
        <v>60424571.494968832</v>
      </c>
      <c r="N31" s="36">
        <v>5548623.6450955095</v>
      </c>
      <c r="O31" s="36">
        <v>7871612.45698479</v>
      </c>
      <c r="P31" s="37">
        <f t="shared" si="2"/>
        <v>194328.44104486614</v>
      </c>
      <c r="Q31" s="42">
        <f t="shared" si="3"/>
        <v>7773.1376417946458</v>
      </c>
    </row>
    <row r="32" spans="1:17" x14ac:dyDescent="0.3">
      <c r="A32" s="36" t="s">
        <v>12</v>
      </c>
      <c r="B32" s="36">
        <v>4899440.1900000004</v>
      </c>
      <c r="C32" s="36">
        <v>45022.8</v>
      </c>
      <c r="D32" s="36">
        <v>127321.69999999997</v>
      </c>
      <c r="E32" s="16">
        <v>0.73876276875676328</v>
      </c>
      <c r="F32" s="36">
        <v>726</v>
      </c>
      <c r="G32" s="36">
        <f t="shared" si="0"/>
        <v>62.014876033057853</v>
      </c>
      <c r="H32" s="36">
        <v>20764.397590361441</v>
      </c>
      <c r="I32" s="36">
        <f t="shared" si="1"/>
        <v>28.601098609313279</v>
      </c>
      <c r="J32" s="36">
        <v>1626.1925168909136</v>
      </c>
      <c r="K32" s="36">
        <v>8558.9079836363871</v>
      </c>
      <c r="L32" s="16">
        <v>1.0000000000000002</v>
      </c>
      <c r="M32" s="36">
        <v>114902159.72868757</v>
      </c>
      <c r="N32" s="36">
        <v>11980881.298108283</v>
      </c>
      <c r="O32" s="36">
        <v>15971222.197728371</v>
      </c>
      <c r="P32" s="37">
        <f t="shared" si="2"/>
        <v>196768.95760953749</v>
      </c>
      <c r="Q32" s="42">
        <f t="shared" si="3"/>
        <v>7870.7583043814993</v>
      </c>
    </row>
    <row r="33" spans="1:17" x14ac:dyDescent="0.3">
      <c r="A33" s="36" t="s">
        <v>22</v>
      </c>
      <c r="B33" s="36">
        <v>322685.73</v>
      </c>
      <c r="C33" s="36">
        <v>59195.300000000017</v>
      </c>
      <c r="D33" s="36">
        <v>10239.499999999998</v>
      </c>
      <c r="E33" s="16">
        <v>0.14746928053368044</v>
      </c>
      <c r="F33" s="36">
        <v>416</v>
      </c>
      <c r="G33" s="36">
        <f t="shared" si="0"/>
        <v>142.29639423076927</v>
      </c>
      <c r="H33" s="36">
        <v>8365.6385542168682</v>
      </c>
      <c r="I33" s="36">
        <f t="shared" si="1"/>
        <v>20.109708063021319</v>
      </c>
      <c r="J33" s="36">
        <v>96.222418725165497</v>
      </c>
      <c r="K33" s="36">
        <v>506.43378276402893</v>
      </c>
      <c r="L33" s="16">
        <v>1.0000000000000004</v>
      </c>
      <c r="M33" s="36">
        <v>32500006.449059274</v>
      </c>
      <c r="N33" s="36">
        <v>1344078.1998185632</v>
      </c>
      <c r="O33" s="36">
        <v>4360164.0301526561</v>
      </c>
      <c r="P33" s="37">
        <f t="shared" si="2"/>
        <v>91837.136247669448</v>
      </c>
      <c r="Q33" s="42">
        <f t="shared" si="3"/>
        <v>3673.4854499067778</v>
      </c>
    </row>
    <row r="34" spans="1:17" x14ac:dyDescent="0.3">
      <c r="A34" s="36" t="s">
        <v>54</v>
      </c>
      <c r="B34" s="36">
        <v>7505088.6699999999</v>
      </c>
      <c r="C34" s="36">
        <v>19815.800000000003</v>
      </c>
      <c r="D34" s="36">
        <v>10337.499999999998</v>
      </c>
      <c r="E34" s="16">
        <v>0.34283146454948538</v>
      </c>
      <c r="F34" s="36">
        <v>948</v>
      </c>
      <c r="G34" s="36">
        <f t="shared" si="0"/>
        <v>20.902742616033759</v>
      </c>
      <c r="H34" s="36">
        <v>3632.9277108433735</v>
      </c>
      <c r="I34" s="36">
        <f t="shared" si="1"/>
        <v>3.8322022266280311</v>
      </c>
      <c r="J34" s="36">
        <v>2236.9287305496127</v>
      </c>
      <c r="K34" s="36">
        <v>11773.309108155858</v>
      </c>
      <c r="L34" s="16">
        <v>0.62516185601469487</v>
      </c>
      <c r="M34" s="36">
        <v>22268403.437110454</v>
      </c>
      <c r="N34" s="36">
        <v>16226899.476810506</v>
      </c>
      <c r="O34" s="36">
        <v>4947214.9904749617</v>
      </c>
      <c r="P34" s="37">
        <f t="shared" si="2"/>
        <v>45825.440827421859</v>
      </c>
      <c r="Q34" s="42">
        <f t="shared" si="3"/>
        <v>1833.0176330968743</v>
      </c>
    </row>
    <row r="35" spans="1:17" x14ac:dyDescent="0.3">
      <c r="A35" s="36" t="s">
        <v>8</v>
      </c>
      <c r="B35" s="36">
        <v>159988438.12</v>
      </c>
      <c r="C35" s="36">
        <v>619046.80000000075</v>
      </c>
      <c r="D35" s="36">
        <v>412965.3</v>
      </c>
      <c r="E35" s="16">
        <v>0.40015548267311951</v>
      </c>
      <c r="F35" s="36">
        <v>37542</v>
      </c>
      <c r="G35" s="36">
        <f t="shared" si="0"/>
        <v>16.489446486601693</v>
      </c>
      <c r="H35" s="36">
        <v>124338.80722891574</v>
      </c>
      <c r="I35" s="36">
        <f t="shared" si="1"/>
        <v>3.3119920949580668</v>
      </c>
      <c r="J35" s="36">
        <v>55524.856506612174</v>
      </c>
      <c r="K35" s="36">
        <v>292236.08687690622</v>
      </c>
      <c r="L35" s="16">
        <v>1.0000000000000002</v>
      </c>
      <c r="M35" s="36">
        <v>599846364.36726773</v>
      </c>
      <c r="N35" s="36">
        <v>386700280.59020782</v>
      </c>
      <c r="O35" s="36">
        <v>144785134.6681751</v>
      </c>
      <c r="P35" s="37">
        <f t="shared" si="2"/>
        <v>30135.096148997141</v>
      </c>
      <c r="Q35" s="42">
        <f t="shared" si="3"/>
        <v>1205.4038459598858</v>
      </c>
    </row>
    <row r="36" spans="1:17" x14ac:dyDescent="0.3">
      <c r="A36" s="36" t="s">
        <v>50</v>
      </c>
      <c r="B36" s="36">
        <v>363325.05</v>
      </c>
      <c r="C36" s="36">
        <v>17056.899999999994</v>
      </c>
      <c r="D36" s="36">
        <v>7780.3</v>
      </c>
      <c r="E36" s="16">
        <v>0.31325189634902495</v>
      </c>
      <c r="F36" s="36">
        <v>233</v>
      </c>
      <c r="G36" s="36">
        <f t="shared" si="0"/>
        <v>73.205579399141612</v>
      </c>
      <c r="H36" s="36">
        <v>2992.4337349397579</v>
      </c>
      <c r="I36" s="36">
        <f t="shared" si="1"/>
        <v>12.843063240084797</v>
      </c>
      <c r="J36" s="36">
        <v>116.34124315824522</v>
      </c>
      <c r="K36" s="36">
        <v>612.322332411817</v>
      </c>
      <c r="L36" s="16">
        <v>0.99999999999999967</v>
      </c>
      <c r="M36" s="36">
        <v>13973913.728319468</v>
      </c>
      <c r="N36" s="36">
        <v>1483950.1975264205</v>
      </c>
      <c r="O36" s="36">
        <v>1720097.7258945156</v>
      </c>
      <c r="P36" s="37">
        <f t="shared" si="2"/>
        <v>73725.157303606873</v>
      </c>
      <c r="Q36" s="42">
        <f t="shared" si="3"/>
        <v>2949.006292144275</v>
      </c>
    </row>
    <row r="37" spans="1:17" x14ac:dyDescent="0.3">
      <c r="A37" s="36" t="s">
        <v>17</v>
      </c>
      <c r="B37" s="36">
        <v>4934346.2100000009</v>
      </c>
      <c r="C37" s="36">
        <v>81960.400000000009</v>
      </c>
      <c r="D37" s="36">
        <v>18033.2</v>
      </c>
      <c r="E37" s="16">
        <v>0.18034354198668714</v>
      </c>
      <c r="F37" s="36">
        <v>838</v>
      </c>
      <c r="G37" s="36">
        <f t="shared" si="0"/>
        <v>97.804773269689747</v>
      </c>
      <c r="H37" s="36">
        <v>12047.421686746988</v>
      </c>
      <c r="I37" s="36">
        <f t="shared" si="1"/>
        <v>14.376398194208816</v>
      </c>
      <c r="J37" s="36">
        <v>1664.5182728255531</v>
      </c>
      <c r="K37" s="36">
        <v>8760.6224885555439</v>
      </c>
      <c r="L37" s="16">
        <v>1.0000000000000002</v>
      </c>
      <c r="M37" s="36">
        <v>46711094.254433423</v>
      </c>
      <c r="N37" s="36">
        <v>12247333.250312192</v>
      </c>
      <c r="O37" s="36">
        <v>7961677.2939463425</v>
      </c>
      <c r="P37" s="37">
        <f t="shared" si="2"/>
        <v>79856.926967412845</v>
      </c>
      <c r="Q37" s="42">
        <f t="shared" si="3"/>
        <v>3194.2770786965139</v>
      </c>
    </row>
    <row r="38" spans="1:17" x14ac:dyDescent="0.3">
      <c r="A38" s="36" t="s">
        <v>52</v>
      </c>
      <c r="B38" s="36">
        <v>7971475.1799999997</v>
      </c>
      <c r="C38" s="36">
        <v>45461.800000000017</v>
      </c>
      <c r="D38" s="36">
        <v>16817.5</v>
      </c>
      <c r="E38" s="16">
        <v>0.27003354244508199</v>
      </c>
      <c r="F38" s="36">
        <v>1109</v>
      </c>
      <c r="G38" s="36">
        <f t="shared" si="0"/>
        <v>40.993507664562685</v>
      </c>
      <c r="H38" s="36">
        <v>7503.5301204819289</v>
      </c>
      <c r="I38" s="36">
        <f t="shared" si="1"/>
        <v>6.7660325703173392</v>
      </c>
      <c r="J38" s="36">
        <v>2723.5750168892696</v>
      </c>
      <c r="K38" s="36">
        <v>14334.605352048788</v>
      </c>
      <c r="L38" s="16">
        <v>1.0000000000000004</v>
      </c>
      <c r="M38" s="36">
        <v>37413921.465926036</v>
      </c>
      <c r="N38" s="36">
        <v>19610207.903893288</v>
      </c>
      <c r="O38" s="36">
        <v>7604294.2819349179</v>
      </c>
      <c r="P38" s="37">
        <f t="shared" si="2"/>
        <v>58276.306268488952</v>
      </c>
      <c r="Q38" s="42">
        <f t="shared" si="3"/>
        <v>2331.0522507395581</v>
      </c>
    </row>
    <row r="39" spans="1:17" x14ac:dyDescent="0.3">
      <c r="A39" s="36" t="s">
        <v>25</v>
      </c>
      <c r="B39" s="36">
        <v>836610.32</v>
      </c>
      <c r="C39" s="36">
        <v>78374</v>
      </c>
      <c r="D39" s="36">
        <v>9258.0999999999985</v>
      </c>
      <c r="E39" s="16">
        <v>0.10564735981449717</v>
      </c>
      <c r="F39" s="36">
        <v>353</v>
      </c>
      <c r="G39" s="36">
        <f t="shared" si="0"/>
        <v>222.02266288951841</v>
      </c>
      <c r="H39" s="36">
        <v>10558.084337349397</v>
      </c>
      <c r="I39" s="36">
        <f t="shared" si="1"/>
        <v>29.909587357930302</v>
      </c>
      <c r="J39" s="36">
        <v>259.85232027311224</v>
      </c>
      <c r="K39" s="36">
        <v>1367.6437909111171</v>
      </c>
      <c r="L39" s="16">
        <v>0.99999999999999956</v>
      </c>
      <c r="M39" s="36">
        <v>37078193.7639957</v>
      </c>
      <c r="N39" s="36">
        <v>2481681.5071280939</v>
      </c>
      <c r="O39" s="36">
        <v>5236970.7297233734</v>
      </c>
      <c r="P39" s="37">
        <f t="shared" si="2"/>
        <v>126903.24646132342</v>
      </c>
      <c r="Q39" s="42">
        <f t="shared" si="3"/>
        <v>5076.1298584529368</v>
      </c>
    </row>
    <row r="40" spans="1:17" x14ac:dyDescent="0.3">
      <c r="A40" s="36" t="s">
        <v>44</v>
      </c>
      <c r="B40" s="36">
        <v>393205.79</v>
      </c>
      <c r="C40" s="36">
        <v>71453.14999999998</v>
      </c>
      <c r="D40" s="36">
        <v>8598.3000000000011</v>
      </c>
      <c r="E40" s="16">
        <v>0.10740967215459561</v>
      </c>
      <c r="F40" s="36">
        <v>531</v>
      </c>
      <c r="G40" s="36">
        <f t="shared" si="0"/>
        <v>134.56337099811671</v>
      </c>
      <c r="H40" s="36">
        <v>9644.7530120481897</v>
      </c>
      <c r="I40" s="36">
        <f t="shared" si="1"/>
        <v>18.163376670523899</v>
      </c>
      <c r="J40" s="36">
        <v>117.76310519673325</v>
      </c>
      <c r="K40" s="36">
        <v>619.80581682491186</v>
      </c>
      <c r="L40" s="16">
        <v>0.99999999999999978</v>
      </c>
      <c r="M40" s="36">
        <v>33815622.069961905</v>
      </c>
      <c r="N40" s="36">
        <v>1493835.4015277678</v>
      </c>
      <c r="O40" s="36">
        <v>5150947.3119837269</v>
      </c>
      <c r="P40" s="37">
        <f>(O40+N40+M40)/F40</f>
        <v>76196.619177916014</v>
      </c>
      <c r="Q40" s="42">
        <f t="shared" si="3"/>
        <v>3047.8647671166405</v>
      </c>
    </row>
    <row r="41" spans="1:17" x14ac:dyDescent="0.3">
      <c r="A41" s="36" t="s">
        <v>9</v>
      </c>
      <c r="B41" s="36">
        <v>6756329.0099999998</v>
      </c>
      <c r="C41" s="36">
        <v>86139.449999999983</v>
      </c>
      <c r="D41" s="36">
        <v>2203.1999999999998</v>
      </c>
      <c r="E41" s="16">
        <v>2.4939256406729934E-2</v>
      </c>
      <c r="F41" s="36">
        <v>218</v>
      </c>
      <c r="G41" s="36">
        <f t="shared" si="0"/>
        <v>395.13509174311918</v>
      </c>
      <c r="H41" s="36">
        <v>10643.692771084334</v>
      </c>
      <c r="I41" s="36">
        <f t="shared" si="1"/>
        <v>48.8242787664419</v>
      </c>
      <c r="J41" s="36">
        <v>2296.7857771243293</v>
      </c>
      <c r="K41" s="36">
        <v>12088.346195391206</v>
      </c>
      <c r="L41" s="16">
        <v>1</v>
      </c>
      <c r="M41" s="36">
        <v>33965363.674923398</v>
      </c>
      <c r="N41" s="36">
        <v>16643043.308133567</v>
      </c>
      <c r="O41" s="36">
        <v>7765643.3873916101</v>
      </c>
      <c r="P41" s="37">
        <f t="shared" si="2"/>
        <v>267770.87325893843</v>
      </c>
      <c r="Q41" s="42">
        <f t="shared" si="3"/>
        <v>10710.834930357538</v>
      </c>
    </row>
    <row r="42" spans="1:17" x14ac:dyDescent="0.3">
      <c r="A42" s="36" t="s">
        <v>47</v>
      </c>
      <c r="B42" s="36">
        <v>1675195.1600000001</v>
      </c>
      <c r="C42" s="36">
        <v>9643.3499999999985</v>
      </c>
      <c r="D42" s="36">
        <v>461.4</v>
      </c>
      <c r="E42" s="16">
        <v>4.5661693757886146E-2</v>
      </c>
      <c r="F42" s="36">
        <v>249</v>
      </c>
      <c r="G42" s="36">
        <f t="shared" si="0"/>
        <v>38.72831325301204</v>
      </c>
      <c r="H42" s="36">
        <v>1217.4397590361443</v>
      </c>
      <c r="I42" s="36">
        <f t="shared" si="1"/>
        <v>4.889316301349977</v>
      </c>
      <c r="J42" s="36">
        <v>581.05353364866062</v>
      </c>
      <c r="K42" s="36">
        <v>3058.1764928876873</v>
      </c>
      <c r="L42" s="16">
        <v>1.0000000000000002</v>
      </c>
      <c r="M42" s="36">
        <v>5753067.4484342169</v>
      </c>
      <c r="N42" s="36">
        <v>4714767.0201740619</v>
      </c>
      <c r="O42" s="36">
        <v>1551758.5389416837</v>
      </c>
      <c r="P42" s="37">
        <f t="shared" si="2"/>
        <v>48271.457861646435</v>
      </c>
      <c r="Q42" s="42">
        <f t="shared" si="3"/>
        <v>1930.8583144658573</v>
      </c>
    </row>
    <row r="43" spans="1:17" x14ac:dyDescent="0.3">
      <c r="A43" s="36" t="s">
        <v>43</v>
      </c>
      <c r="B43" s="36">
        <v>2643240.98</v>
      </c>
      <c r="C43" s="36">
        <v>6776.9000000000005</v>
      </c>
      <c r="D43" s="36">
        <v>0</v>
      </c>
      <c r="E43" s="16">
        <v>0</v>
      </c>
      <c r="F43" s="36">
        <v>452</v>
      </c>
      <c r="G43" s="36">
        <f t="shared" si="0"/>
        <v>14.993141592920356</v>
      </c>
      <c r="H43" s="36">
        <v>816.49397590361446</v>
      </c>
      <c r="I43" s="36">
        <f t="shared" si="1"/>
        <v>1.8064026015566692</v>
      </c>
      <c r="J43" s="36">
        <v>509.94847561716352</v>
      </c>
      <c r="K43" s="36">
        <v>2683.9393453534922</v>
      </c>
      <c r="L43" s="16">
        <v>0.40465572679151768</v>
      </c>
      <c r="M43" s="36">
        <v>3669750.6884954427</v>
      </c>
      <c r="N43" s="36">
        <v>4220423.6977259638</v>
      </c>
      <c r="O43" s="36">
        <v>1238135.6568648317</v>
      </c>
      <c r="P43" s="37">
        <f t="shared" si="2"/>
        <v>20195.376201518226</v>
      </c>
      <c r="Q43" s="42">
        <f t="shared" si="3"/>
        <v>807.81504806072905</v>
      </c>
    </row>
    <row r="44" spans="1:17" x14ac:dyDescent="0.3">
      <c r="A44" s="36" t="s">
        <v>27</v>
      </c>
      <c r="B44" s="36">
        <v>2879429.28</v>
      </c>
      <c r="C44" s="36">
        <v>88959.599999999991</v>
      </c>
      <c r="D44" s="36">
        <v>17981.399999999998</v>
      </c>
      <c r="E44" s="16">
        <v>0.16814318175442533</v>
      </c>
      <c r="F44" s="36">
        <v>422</v>
      </c>
      <c r="G44" s="36">
        <f t="shared" si="0"/>
        <v>210.80473933649287</v>
      </c>
      <c r="H44" s="36">
        <v>12884.457831325299</v>
      </c>
      <c r="I44" s="36">
        <f t="shared" si="1"/>
        <v>30.531890595557581</v>
      </c>
      <c r="J44" s="36">
        <v>972.89339594106025</v>
      </c>
      <c r="K44" s="36">
        <v>5120.491557584528</v>
      </c>
      <c r="L44" s="16">
        <v>1</v>
      </c>
      <c r="M44" s="36">
        <v>24937490.973440152</v>
      </c>
      <c r="N44" s="36">
        <v>7438953.2420237958</v>
      </c>
      <c r="O44" s="36">
        <v>4587441.7344532078</v>
      </c>
      <c r="P44" s="37">
        <f t="shared" si="2"/>
        <v>87592.14680075155</v>
      </c>
      <c r="Q44" s="42">
        <f t="shared" si="3"/>
        <v>3503.685872030062</v>
      </c>
    </row>
    <row r="45" spans="1:17" x14ac:dyDescent="0.3">
      <c r="A45" s="36" t="s">
        <v>38</v>
      </c>
      <c r="B45" s="36">
        <v>2734375.4299999997</v>
      </c>
      <c r="C45" s="36">
        <v>15845.700000000004</v>
      </c>
      <c r="D45" s="36">
        <v>14085.4</v>
      </c>
      <c r="E45" s="16">
        <v>0.47059413118796156</v>
      </c>
      <c r="F45" s="36">
        <v>393</v>
      </c>
      <c r="G45" s="36">
        <f t="shared" si="0"/>
        <v>40.319847328244286</v>
      </c>
      <c r="H45" s="36">
        <v>3606.1566265060246</v>
      </c>
      <c r="I45" s="36">
        <f t="shared" si="1"/>
        <v>9.1759710598117668</v>
      </c>
      <c r="J45" s="36">
        <v>946.8093634388506</v>
      </c>
      <c r="K45" s="36">
        <v>4983.2071759939508</v>
      </c>
      <c r="L45" s="16">
        <v>1.0000000000000002</v>
      </c>
      <c r="M45" s="36">
        <v>11143987.250244621</v>
      </c>
      <c r="N45" s="36">
        <v>7257609.3595073838</v>
      </c>
      <c r="O45" s="36">
        <v>2469729.8927898658</v>
      </c>
      <c r="P45" s="37">
        <f t="shared" si="2"/>
        <v>53107.701024279566</v>
      </c>
      <c r="Q45" s="42">
        <f t="shared" si="3"/>
        <v>2124.3080409711824</v>
      </c>
    </row>
    <row r="46" spans="1:17" x14ac:dyDescent="0.3">
      <c r="A46" s="36" t="s">
        <v>45</v>
      </c>
      <c r="B46" s="36">
        <v>3114977.03</v>
      </c>
      <c r="C46" s="36">
        <v>20990.25</v>
      </c>
      <c r="D46" s="36">
        <v>1939</v>
      </c>
      <c r="E46" s="16">
        <v>8.4564475506176615E-2</v>
      </c>
      <c r="F46" s="36">
        <v>360</v>
      </c>
      <c r="G46" s="36">
        <f t="shared" si="0"/>
        <v>58.306249999999999</v>
      </c>
      <c r="H46" s="36">
        <v>2762.560240963855</v>
      </c>
      <c r="I46" s="36">
        <f t="shared" si="1"/>
        <v>7.6737784471218191</v>
      </c>
      <c r="J46" s="36">
        <v>1062.8479412846386</v>
      </c>
      <c r="K46" s="36">
        <v>5593.9365330770452</v>
      </c>
      <c r="L46" s="16">
        <v>1.0000000000000002</v>
      </c>
      <c r="M46" s="36">
        <v>14392126.562408483</v>
      </c>
      <c r="N46" s="36">
        <v>8064343.7563632196</v>
      </c>
      <c r="O46" s="36">
        <v>2911276.4127684282</v>
      </c>
      <c r="P46" s="37">
        <f t="shared" si="2"/>
        <v>70465.963143167028</v>
      </c>
      <c r="Q46" s="42">
        <f t="shared" si="3"/>
        <v>2818.6385257266811</v>
      </c>
    </row>
    <row r="47" spans="1:17" x14ac:dyDescent="0.3">
      <c r="A47" s="36" t="s">
        <v>2</v>
      </c>
      <c r="B47" s="36">
        <v>145579450.25</v>
      </c>
      <c r="C47" s="36">
        <v>592152.99999999953</v>
      </c>
      <c r="D47" s="36">
        <v>184574.99999999994</v>
      </c>
      <c r="E47" s="16">
        <v>0.23763144884695808</v>
      </c>
      <c r="F47" s="36">
        <v>27635</v>
      </c>
      <c r="G47" s="36">
        <f t="shared" si="0"/>
        <v>21.427646100958913</v>
      </c>
      <c r="H47" s="36">
        <v>93581.686746987893</v>
      </c>
      <c r="I47" s="36">
        <f t="shared" si="1"/>
        <v>3.3863465441283842</v>
      </c>
      <c r="J47" s="36">
        <v>49705.494772409518</v>
      </c>
      <c r="K47" s="36">
        <v>261607.86722320801</v>
      </c>
      <c r="L47" s="16">
        <v>0.86953161417803415</v>
      </c>
      <c r="M47" s="36">
        <v>402078989.50873232</v>
      </c>
      <c r="N47" s="36">
        <v>346242362.49190938</v>
      </c>
      <c r="O47" s="36">
        <v>113200652.51288417</v>
      </c>
      <c r="P47" s="37">
        <f t="shared" si="2"/>
        <v>31175.031826072944</v>
      </c>
      <c r="Q47" s="42">
        <f t="shared" si="3"/>
        <v>1247.0012730429178</v>
      </c>
    </row>
    <row r="48" spans="1:17" x14ac:dyDescent="0.3">
      <c r="A48" s="36" t="s">
        <v>29</v>
      </c>
      <c r="B48" s="36">
        <v>3789774.32</v>
      </c>
      <c r="C48" s="36">
        <v>21590.25</v>
      </c>
      <c r="D48" s="36">
        <v>4125.5</v>
      </c>
      <c r="E48" s="16">
        <v>0.16042697568610675</v>
      </c>
      <c r="F48" s="36">
        <v>744</v>
      </c>
      <c r="G48" s="36">
        <f t="shared" si="0"/>
        <v>29.019153225806452</v>
      </c>
      <c r="H48" s="36">
        <v>3098.2831325301204</v>
      </c>
      <c r="I48" s="36">
        <f t="shared" si="1"/>
        <v>4.1643590490996241</v>
      </c>
      <c r="J48" s="36">
        <v>1310.9393244353564</v>
      </c>
      <c r="K48" s="36">
        <v>6899.6806549229286</v>
      </c>
      <c r="L48" s="16">
        <v>1.0000000000000002</v>
      </c>
      <c r="M48" s="36">
        <v>13691610.623023</v>
      </c>
      <c r="N48" s="36">
        <v>9789148.179743953</v>
      </c>
      <c r="O48" s="36">
        <v>3588723.2742617503</v>
      </c>
      <c r="P48" s="37">
        <f t="shared" si="2"/>
        <v>36383.712469124599</v>
      </c>
      <c r="Q48" s="42">
        <f t="shared" si="3"/>
        <v>1455.348498764984</v>
      </c>
    </row>
    <row r="49" spans="1:17" x14ac:dyDescent="0.3">
      <c r="A49" s="36" t="s">
        <v>16</v>
      </c>
      <c r="B49" s="36">
        <v>2155851.8899999997</v>
      </c>
      <c r="C49" s="36">
        <v>23146.550000000003</v>
      </c>
      <c r="D49" s="36">
        <v>3607.3</v>
      </c>
      <c r="E49" s="16">
        <v>0.1348329305875603</v>
      </c>
      <c r="F49" s="36">
        <v>665</v>
      </c>
      <c r="G49" s="36">
        <f t="shared" si="0"/>
        <v>34.806842105263165</v>
      </c>
      <c r="H49" s="36">
        <v>3223.3554216867469</v>
      </c>
      <c r="I49" s="36">
        <f t="shared" si="1"/>
        <v>4.8471510100552582</v>
      </c>
      <c r="J49" s="36">
        <v>733.39436470637963</v>
      </c>
      <c r="K49" s="36">
        <v>3859.970340559893</v>
      </c>
      <c r="L49" s="16">
        <v>1</v>
      </c>
      <c r="M49" s="36">
        <v>13892325.027609963</v>
      </c>
      <c r="N49" s="36">
        <v>5773885.3818554226</v>
      </c>
      <c r="O49" s="36">
        <v>2949540.5496848868</v>
      </c>
      <c r="P49" s="37">
        <f t="shared" si="2"/>
        <v>34008.64805887259</v>
      </c>
      <c r="Q49" s="42">
        <f t="shared" si="3"/>
        <v>1360.3459223549037</v>
      </c>
    </row>
    <row r="50" spans="1:17" x14ac:dyDescent="0.3">
      <c r="A50" s="36" t="s">
        <v>40</v>
      </c>
      <c r="B50" s="36">
        <v>2211214.96</v>
      </c>
      <c r="C50" s="36">
        <v>86951.9</v>
      </c>
      <c r="D50" s="36">
        <v>0</v>
      </c>
      <c r="E50" s="16">
        <v>0</v>
      </c>
      <c r="F50" s="36">
        <v>891</v>
      </c>
      <c r="G50" s="36">
        <f t="shared" si="0"/>
        <v>97.589113355780015</v>
      </c>
      <c r="H50" s="36">
        <v>10476.13253012048</v>
      </c>
      <c r="I50" s="36">
        <f t="shared" si="1"/>
        <v>11.757724500696385</v>
      </c>
      <c r="J50" s="36">
        <v>749.44980460384716</v>
      </c>
      <c r="K50" s="36">
        <v>3944.4726558097218</v>
      </c>
      <c r="L50" s="16">
        <v>1.0000000000000002</v>
      </c>
      <c r="M50" s="36">
        <v>22642402.862978864</v>
      </c>
      <c r="N50" s="36">
        <v>5885507.5325435502</v>
      </c>
      <c r="O50" s="36">
        <v>4351821.3795691766</v>
      </c>
      <c r="P50" s="37">
        <f t="shared" si="2"/>
        <v>36902.055864300331</v>
      </c>
      <c r="Q50" s="42">
        <f t="shared" si="3"/>
        <v>1476.0822345720132</v>
      </c>
    </row>
    <row r="51" spans="1:17" x14ac:dyDescent="0.3">
      <c r="A51" s="36" t="s">
        <v>37</v>
      </c>
      <c r="B51" s="36">
        <v>2049082.46</v>
      </c>
      <c r="C51" s="36">
        <v>8391.2499999999982</v>
      </c>
      <c r="D51" s="36">
        <v>2512.1999999999994</v>
      </c>
      <c r="E51" s="16">
        <v>0.2304041381397631</v>
      </c>
      <c r="F51" s="36">
        <v>320</v>
      </c>
      <c r="G51" s="36">
        <f t="shared" si="0"/>
        <v>26.222656249999993</v>
      </c>
      <c r="H51" s="36">
        <v>1313.6686746987948</v>
      </c>
      <c r="I51" s="36">
        <f t="shared" si="1"/>
        <v>4.1052146084337338</v>
      </c>
      <c r="J51" s="36">
        <v>704.84623445962791</v>
      </c>
      <c r="K51" s="36">
        <v>3709.717023471726</v>
      </c>
      <c r="L51" s="16">
        <v>0.7783187806769396</v>
      </c>
      <c r="M51" s="36">
        <v>5910327.290758593</v>
      </c>
      <c r="N51" s="36">
        <v>5575410.3654985139</v>
      </c>
      <c r="O51" s="36">
        <v>1725822.9380205059</v>
      </c>
      <c r="P51" s="37">
        <f t="shared" si="2"/>
        <v>41286.126857117539</v>
      </c>
      <c r="Q51" s="42">
        <f t="shared" si="3"/>
        <v>1651.4450742847016</v>
      </c>
    </row>
    <row r="52" spans="1:17" x14ac:dyDescent="0.3">
      <c r="A52" s="36" t="s">
        <v>49</v>
      </c>
      <c r="B52" s="36">
        <v>4885534.05</v>
      </c>
      <c r="C52" s="36">
        <v>13774.650000000001</v>
      </c>
      <c r="D52" s="36">
        <v>2140.1</v>
      </c>
      <c r="E52" s="16">
        <v>0.13447273755478406</v>
      </c>
      <c r="F52" s="36">
        <v>331</v>
      </c>
      <c r="G52" s="36">
        <f t="shared" si="0"/>
        <v>41.615256797583086</v>
      </c>
      <c r="H52" s="36">
        <v>1917.4397590361446</v>
      </c>
      <c r="I52" s="36">
        <f t="shared" si="1"/>
        <v>5.7928693626469627</v>
      </c>
      <c r="J52" s="36">
        <v>1197.5538228877881</v>
      </c>
      <c r="K52" s="36">
        <v>6302.9148573041475</v>
      </c>
      <c r="L52" s="16">
        <v>0.51413734317407012</v>
      </c>
      <c r="M52" s="36">
        <v>9740333.1854492147</v>
      </c>
      <c r="N52" s="36">
        <v>9000858.7513373252</v>
      </c>
      <c r="O52" s="36">
        <v>2823166.7622158555</v>
      </c>
      <c r="P52" s="37">
        <f t="shared" si="2"/>
        <v>65149.119936563118</v>
      </c>
      <c r="Q52" s="42">
        <f t="shared" si="3"/>
        <v>2605.9647974625245</v>
      </c>
    </row>
    <row r="53" spans="1:17" x14ac:dyDescent="0.3">
      <c r="A53" s="36" t="s">
        <v>23</v>
      </c>
      <c r="B53" s="36">
        <v>4979254.83</v>
      </c>
      <c r="C53" s="36">
        <v>36490.200000000004</v>
      </c>
      <c r="D53" s="36">
        <v>2550.1999999999998</v>
      </c>
      <c r="E53" s="16">
        <v>6.5322076618067437E-2</v>
      </c>
      <c r="F53" s="36">
        <v>724</v>
      </c>
      <c r="G53" s="36">
        <f t="shared" si="0"/>
        <v>50.400828729281777</v>
      </c>
      <c r="H53" s="36">
        <v>4703.6626506024095</v>
      </c>
      <c r="I53" s="36">
        <f t="shared" si="1"/>
        <v>6.4967716168541569</v>
      </c>
      <c r="J53" s="36">
        <v>1704.5136641940237</v>
      </c>
      <c r="K53" s="36">
        <v>8971.1245483895982</v>
      </c>
      <c r="L53" s="16">
        <v>1.0000000000000002</v>
      </c>
      <c r="M53" s="36">
        <v>18526342.753439244</v>
      </c>
      <c r="N53" s="36">
        <v>12525393.000195861</v>
      </c>
      <c r="O53" s="36">
        <v>4727126.0151504511</v>
      </c>
      <c r="P53" s="37">
        <f t="shared" si="2"/>
        <v>49418.317360201036</v>
      </c>
      <c r="Q53" s="42">
        <f t="shared" si="3"/>
        <v>1976.7326944080414</v>
      </c>
    </row>
    <row r="54" spans="1:17" x14ac:dyDescent="0.3">
      <c r="F54" s="43"/>
      <c r="G54" s="29"/>
    </row>
    <row r="55" spans="1:17" x14ac:dyDescent="0.3">
      <c r="F55" s="43"/>
      <c r="G55" s="29"/>
      <c r="Q55" s="42"/>
    </row>
    <row r="56" spans="1:17" x14ac:dyDescent="0.3">
      <c r="F56" s="43"/>
      <c r="G56" s="29"/>
      <c r="Q56" s="42"/>
    </row>
    <row r="57" spans="1:17" x14ac:dyDescent="0.3">
      <c r="F57" s="43"/>
      <c r="G57" s="29"/>
    </row>
    <row r="58" spans="1:17" x14ac:dyDescent="0.3">
      <c r="F58" s="43"/>
      <c r="G58" s="29"/>
    </row>
    <row r="59" spans="1:17" x14ac:dyDescent="0.3">
      <c r="F59" s="43"/>
      <c r="G59" s="29"/>
    </row>
    <row r="60" spans="1:17" x14ac:dyDescent="0.3">
      <c r="F60" s="43"/>
      <c r="G60" s="29"/>
      <c r="K60" s="43"/>
    </row>
    <row r="61" spans="1:17" x14ac:dyDescent="0.3">
      <c r="F61" s="43"/>
      <c r="G61" s="29"/>
    </row>
    <row r="62" spans="1:17" x14ac:dyDescent="0.3">
      <c r="F62" s="43"/>
      <c r="G62" s="29"/>
    </row>
    <row r="63" spans="1:17" x14ac:dyDescent="0.3">
      <c r="F63" s="43"/>
      <c r="G63" s="29"/>
    </row>
    <row r="64" spans="1:17" x14ac:dyDescent="0.3">
      <c r="F64" s="43"/>
      <c r="G64" s="29"/>
    </row>
    <row r="65" spans="6:7" x14ac:dyDescent="0.3">
      <c r="F65" s="43"/>
      <c r="G65" s="29"/>
    </row>
    <row r="66" spans="6:7" x14ac:dyDescent="0.3">
      <c r="F66" s="43"/>
      <c r="G66" s="29"/>
    </row>
    <row r="67" spans="6:7" x14ac:dyDescent="0.3">
      <c r="F67" s="43"/>
      <c r="G67" s="29"/>
    </row>
    <row r="68" spans="6:7" x14ac:dyDescent="0.3">
      <c r="F68" s="43"/>
      <c r="G68" s="29"/>
    </row>
    <row r="69" spans="6:7" x14ac:dyDescent="0.3">
      <c r="F69" s="43"/>
      <c r="G69" s="29"/>
    </row>
    <row r="70" spans="6:7" x14ac:dyDescent="0.3">
      <c r="F70" s="43"/>
      <c r="G70" s="29"/>
    </row>
    <row r="71" spans="6:7" x14ac:dyDescent="0.3">
      <c r="F71" s="43"/>
      <c r="G71" s="29"/>
    </row>
    <row r="72" spans="6:7" x14ac:dyDescent="0.3">
      <c r="F72" s="43"/>
      <c r="G72" s="29"/>
    </row>
    <row r="73" spans="6:7" x14ac:dyDescent="0.3">
      <c r="F73" s="43"/>
      <c r="G73" s="44"/>
    </row>
    <row r="74" spans="6:7" x14ac:dyDescent="0.3">
      <c r="F74" s="43"/>
      <c r="G74" s="44"/>
    </row>
    <row r="75" spans="6:7" x14ac:dyDescent="0.3">
      <c r="F75" s="43"/>
      <c r="G75" s="44"/>
    </row>
    <row r="76" spans="6:7" x14ac:dyDescent="0.3">
      <c r="F76" s="43"/>
      <c r="G76" s="44"/>
    </row>
    <row r="77" spans="6:7" x14ac:dyDescent="0.3">
      <c r="F77" s="43"/>
      <c r="G77" s="44"/>
    </row>
    <row r="78" spans="6:7" x14ac:dyDescent="0.3">
      <c r="F78" s="43"/>
      <c r="G78" s="44"/>
    </row>
    <row r="79" spans="6:7" x14ac:dyDescent="0.3">
      <c r="F79" s="43"/>
      <c r="G79" s="44"/>
    </row>
    <row r="80" spans="6:7" x14ac:dyDescent="0.3">
      <c r="F80" s="43"/>
      <c r="G80" s="29"/>
    </row>
    <row r="81" spans="6:7" x14ac:dyDescent="0.3">
      <c r="F81" s="43"/>
      <c r="G81" s="29"/>
    </row>
    <row r="82" spans="6:7" x14ac:dyDescent="0.3">
      <c r="F82" s="43"/>
      <c r="G82" s="29"/>
    </row>
    <row r="83" spans="6:7" x14ac:dyDescent="0.3">
      <c r="F83" s="43"/>
      <c r="G83" s="29"/>
    </row>
    <row r="84" spans="6:7" x14ac:dyDescent="0.3">
      <c r="F84" s="43"/>
      <c r="G84" s="29"/>
    </row>
    <row r="85" spans="6:7" x14ac:dyDescent="0.3">
      <c r="F85" s="43"/>
      <c r="G85" s="29"/>
    </row>
    <row r="86" spans="6:7" x14ac:dyDescent="0.3">
      <c r="F86" s="43"/>
      <c r="G86" s="29"/>
    </row>
    <row r="87" spans="6:7" x14ac:dyDescent="0.3">
      <c r="F87" s="43"/>
      <c r="G87" s="29"/>
    </row>
    <row r="88" spans="6:7" x14ac:dyDescent="0.3">
      <c r="F88" s="43"/>
      <c r="G88" s="29"/>
    </row>
    <row r="89" spans="6:7" x14ac:dyDescent="0.3">
      <c r="F89" s="43"/>
      <c r="G89" s="29"/>
    </row>
    <row r="90" spans="6:7" x14ac:dyDescent="0.3">
      <c r="F90" s="43"/>
      <c r="G90" s="29"/>
    </row>
    <row r="91" spans="6:7" x14ac:dyDescent="0.3">
      <c r="F91" s="43"/>
      <c r="G91" s="29"/>
    </row>
    <row r="92" spans="6:7" x14ac:dyDescent="0.3">
      <c r="F92" s="43"/>
      <c r="G92" s="29"/>
    </row>
    <row r="93" spans="6:7" x14ac:dyDescent="0.3">
      <c r="F93" s="43"/>
      <c r="G93" s="29"/>
    </row>
    <row r="94" spans="6:7" x14ac:dyDescent="0.3">
      <c r="F94" s="43"/>
      <c r="G94" s="29"/>
    </row>
    <row r="95" spans="6:7" x14ac:dyDescent="0.3">
      <c r="F95" s="43"/>
      <c r="G95" s="29"/>
    </row>
    <row r="96" spans="6:7" x14ac:dyDescent="0.3">
      <c r="F96" s="43"/>
      <c r="G96" s="29"/>
    </row>
    <row r="97" spans="6:15" x14ac:dyDescent="0.3">
      <c r="F97" s="43"/>
      <c r="G97" s="29"/>
    </row>
    <row r="98" spans="6:15" x14ac:dyDescent="0.3">
      <c r="F98" s="43"/>
      <c r="G98" s="29"/>
    </row>
    <row r="99" spans="6:15" x14ac:dyDescent="0.3">
      <c r="F99" s="43"/>
      <c r="G99" s="29"/>
    </row>
    <row r="100" spans="6:15" x14ac:dyDescent="0.3">
      <c r="F100" s="43"/>
      <c r="G100" s="29"/>
    </row>
    <row r="101" spans="6:15" x14ac:dyDescent="0.3">
      <c r="F101" s="43"/>
      <c r="G101" s="29"/>
    </row>
    <row r="102" spans="6:15" x14ac:dyDescent="0.3">
      <c r="F102" s="43"/>
      <c r="G102" s="29"/>
    </row>
    <row r="103" spans="6:15" x14ac:dyDescent="0.3">
      <c r="F103" s="43"/>
      <c r="G103" s="29"/>
    </row>
    <row r="104" spans="6:15" x14ac:dyDescent="0.3">
      <c r="F104" s="43"/>
      <c r="G104" s="29"/>
    </row>
    <row r="105" spans="6:15" x14ac:dyDescent="0.3">
      <c r="F105" s="43"/>
      <c r="G105" s="44"/>
      <c r="H105" s="43"/>
      <c r="I105" s="43"/>
      <c r="J105" s="43"/>
      <c r="K105" s="43"/>
      <c r="L105" s="43"/>
      <c r="M105" s="43"/>
      <c r="N105" s="43"/>
      <c r="O105" s="43"/>
    </row>
    <row r="106" spans="6:15" x14ac:dyDescent="0.3">
      <c r="F106" s="43"/>
      <c r="G106" s="44"/>
      <c r="H106" s="43"/>
      <c r="I106" s="43"/>
      <c r="J106" s="43"/>
      <c r="K106" s="43"/>
      <c r="L106" s="43"/>
      <c r="M106" s="43"/>
      <c r="N106" s="43"/>
      <c r="O106" s="43"/>
    </row>
    <row r="107" spans="6:15" x14ac:dyDescent="0.3">
      <c r="F107" s="43"/>
      <c r="G107" s="44"/>
      <c r="H107" s="43"/>
      <c r="I107" s="43"/>
      <c r="J107" s="43"/>
      <c r="K107" s="43"/>
      <c r="L107" s="43"/>
      <c r="M107" s="43"/>
      <c r="N107" s="43"/>
      <c r="O107" s="43"/>
    </row>
    <row r="108" spans="6:15" x14ac:dyDescent="0.3">
      <c r="F108" s="43"/>
      <c r="G108" s="44"/>
      <c r="H108" s="43"/>
      <c r="I108" s="43"/>
      <c r="J108" s="43"/>
      <c r="K108" s="43"/>
      <c r="L108" s="43"/>
      <c r="M108" s="43"/>
      <c r="N108" s="43"/>
      <c r="O108" s="43"/>
    </row>
    <row r="109" spans="6:15" x14ac:dyDescent="0.3">
      <c r="F109" s="43"/>
      <c r="G109" s="44"/>
      <c r="H109" s="43"/>
      <c r="I109" s="43"/>
      <c r="J109" s="43"/>
      <c r="K109" s="43"/>
      <c r="L109" s="43"/>
      <c r="M109" s="43"/>
      <c r="N109" s="43"/>
      <c r="O109" s="43"/>
    </row>
    <row r="110" spans="6:15" x14ac:dyDescent="0.3">
      <c r="F110" s="43"/>
      <c r="G110" s="44"/>
      <c r="H110" s="43"/>
      <c r="I110" s="43"/>
      <c r="J110" s="43"/>
      <c r="K110" s="43"/>
      <c r="L110" s="43"/>
      <c r="M110" s="43"/>
      <c r="N110" s="43"/>
      <c r="O110" s="43"/>
    </row>
    <row r="111" spans="6:15" x14ac:dyDescent="0.3">
      <c r="F111" s="43"/>
      <c r="G111" s="44"/>
      <c r="H111" s="43"/>
      <c r="I111" s="43"/>
      <c r="J111" s="43"/>
      <c r="K111" s="43"/>
      <c r="L111" s="43"/>
      <c r="M111" s="43"/>
      <c r="N111" s="43"/>
      <c r="O111" s="43"/>
    </row>
    <row r="112" spans="6:15" x14ac:dyDescent="0.3">
      <c r="F112" s="43"/>
      <c r="G112" s="44"/>
      <c r="H112" s="43"/>
      <c r="I112" s="43"/>
      <c r="J112" s="43"/>
      <c r="K112" s="43"/>
      <c r="L112" s="43"/>
      <c r="M112" s="43"/>
      <c r="N112" s="43"/>
      <c r="O112" s="43"/>
    </row>
    <row r="113" spans="6:15" x14ac:dyDescent="0.3">
      <c r="F113" s="43"/>
      <c r="G113" s="44"/>
      <c r="H113" s="43"/>
      <c r="I113" s="43"/>
      <c r="J113" s="43"/>
      <c r="K113" s="43"/>
      <c r="L113" s="43"/>
      <c r="M113" s="43"/>
      <c r="N113" s="43"/>
      <c r="O113" s="43"/>
    </row>
    <row r="114" spans="6:15" x14ac:dyDescent="0.3">
      <c r="F114" s="43"/>
      <c r="G114" s="44"/>
      <c r="H114" s="43"/>
      <c r="I114" s="43"/>
      <c r="J114" s="43"/>
      <c r="K114" s="43"/>
      <c r="L114" s="43"/>
      <c r="M114" s="43"/>
      <c r="N114" s="43"/>
      <c r="O114" s="43"/>
    </row>
    <row r="115" spans="6:15" x14ac:dyDescent="0.3">
      <c r="F115" s="43"/>
      <c r="G115" s="44"/>
      <c r="H115" s="43"/>
      <c r="I115" s="43"/>
      <c r="J115" s="43"/>
      <c r="K115" s="43"/>
      <c r="L115" s="43"/>
      <c r="M115" s="43"/>
      <c r="N115" s="43"/>
      <c r="O115" s="43"/>
    </row>
    <row r="116" spans="6:15" x14ac:dyDescent="0.3">
      <c r="F116" s="43"/>
      <c r="G116" s="44"/>
      <c r="H116" s="43"/>
      <c r="I116" s="43"/>
      <c r="J116" s="43"/>
      <c r="K116" s="43"/>
      <c r="L116" s="43"/>
      <c r="M116" s="43"/>
      <c r="N116" s="43"/>
      <c r="O116" s="43"/>
    </row>
    <row r="117" spans="6:15" x14ac:dyDescent="0.3">
      <c r="F117" s="43"/>
      <c r="G117" s="44"/>
      <c r="H117" s="43"/>
      <c r="I117" s="43"/>
      <c r="J117" s="43"/>
      <c r="K117" s="43"/>
      <c r="L117" s="43"/>
      <c r="M117" s="43"/>
      <c r="N117" s="43"/>
      <c r="O117" s="43"/>
    </row>
    <row r="118" spans="6:15" x14ac:dyDescent="0.3">
      <c r="F118" s="43"/>
      <c r="G118" s="44"/>
      <c r="H118" s="43"/>
      <c r="I118" s="43"/>
      <c r="J118" s="43"/>
      <c r="K118" s="43"/>
      <c r="L118" s="43"/>
      <c r="M118" s="43"/>
      <c r="N118" s="43"/>
      <c r="O118" s="43"/>
    </row>
    <row r="119" spans="6:15" x14ac:dyDescent="0.3">
      <c r="F119" s="43"/>
      <c r="G119" s="44"/>
      <c r="H119" s="43"/>
      <c r="I119" s="43"/>
      <c r="J119" s="43"/>
      <c r="K119" s="43"/>
      <c r="L119" s="43"/>
      <c r="M119" s="43"/>
      <c r="N119" s="43"/>
      <c r="O119" s="43"/>
    </row>
    <row r="120" spans="6:15" x14ac:dyDescent="0.3">
      <c r="F120" s="43"/>
      <c r="G120" s="44"/>
      <c r="H120" s="43"/>
      <c r="I120" s="43"/>
      <c r="J120" s="43"/>
      <c r="K120" s="43"/>
      <c r="L120" s="43"/>
      <c r="M120" s="43"/>
      <c r="N120" s="43"/>
      <c r="O120" s="43"/>
    </row>
    <row r="121" spans="6:15" x14ac:dyDescent="0.3">
      <c r="F121" s="43"/>
      <c r="G121" s="44"/>
      <c r="H121" s="43"/>
      <c r="I121" s="43"/>
      <c r="J121" s="43"/>
      <c r="K121" s="43"/>
      <c r="L121" s="43"/>
      <c r="M121" s="43"/>
      <c r="N121" s="43"/>
      <c r="O121" s="43"/>
    </row>
    <row r="122" spans="6:15" x14ac:dyDescent="0.3">
      <c r="F122" s="43"/>
      <c r="G122" s="44"/>
      <c r="H122" s="43"/>
      <c r="I122" s="43"/>
      <c r="J122" s="43"/>
      <c r="K122" s="43"/>
      <c r="L122" s="43"/>
      <c r="M122" s="43"/>
      <c r="N122" s="43"/>
      <c r="O122" s="43"/>
    </row>
    <row r="123" spans="6:15" x14ac:dyDescent="0.3">
      <c r="F123" s="43"/>
      <c r="G123" s="44"/>
      <c r="H123" s="43"/>
      <c r="I123" s="43"/>
      <c r="J123" s="43"/>
      <c r="K123" s="43"/>
      <c r="L123" s="43"/>
      <c r="M123" s="43"/>
      <c r="N123" s="43"/>
      <c r="O123" s="43"/>
    </row>
    <row r="124" spans="6:15" x14ac:dyDescent="0.3">
      <c r="F124" s="43"/>
      <c r="G124" s="44"/>
      <c r="H124" s="43"/>
      <c r="I124" s="43"/>
      <c r="J124" s="43"/>
      <c r="K124" s="43"/>
      <c r="L124" s="43"/>
      <c r="M124" s="43"/>
      <c r="N124" s="43"/>
      <c r="O124" s="43"/>
    </row>
    <row r="125" spans="6:15" x14ac:dyDescent="0.3">
      <c r="F125" s="43"/>
      <c r="G125" s="44"/>
      <c r="H125" s="43"/>
      <c r="I125" s="43"/>
      <c r="J125" s="43"/>
      <c r="K125" s="43"/>
      <c r="L125" s="43"/>
      <c r="M125" s="43"/>
      <c r="N125" s="43"/>
      <c r="O125" s="43"/>
    </row>
    <row r="126" spans="6:15" x14ac:dyDescent="0.3">
      <c r="F126" s="43"/>
      <c r="G126" s="44"/>
      <c r="H126" s="43"/>
      <c r="I126" s="43"/>
      <c r="J126" s="43"/>
      <c r="K126" s="43"/>
      <c r="L126" s="43"/>
      <c r="M126" s="43"/>
      <c r="N126" s="43"/>
      <c r="O126" s="43"/>
    </row>
    <row r="127" spans="6:15" x14ac:dyDescent="0.3">
      <c r="F127" s="43"/>
      <c r="G127" s="44"/>
      <c r="H127" s="43"/>
      <c r="I127" s="43"/>
      <c r="J127" s="43"/>
      <c r="K127" s="43"/>
      <c r="L127" s="43"/>
      <c r="M127" s="43"/>
      <c r="N127" s="43"/>
      <c r="O127" s="43"/>
    </row>
    <row r="128" spans="6:15" x14ac:dyDescent="0.3">
      <c r="F128" s="43"/>
      <c r="G128" s="44"/>
      <c r="H128" s="43"/>
      <c r="I128" s="43"/>
      <c r="J128" s="43"/>
      <c r="K128" s="43"/>
      <c r="L128" s="43"/>
      <c r="M128" s="43"/>
      <c r="N128" s="43"/>
      <c r="O128" s="43"/>
    </row>
    <row r="129" spans="6:15" x14ac:dyDescent="0.3">
      <c r="F129" s="43"/>
      <c r="G129" s="44"/>
      <c r="H129" s="43"/>
      <c r="I129" s="43"/>
      <c r="J129" s="43"/>
      <c r="K129" s="43"/>
      <c r="L129" s="43"/>
      <c r="M129" s="43"/>
      <c r="N129" s="43"/>
      <c r="O129" s="43"/>
    </row>
    <row r="130" spans="6:15" x14ac:dyDescent="0.3">
      <c r="F130" s="43"/>
      <c r="G130" s="44"/>
      <c r="H130" s="43"/>
      <c r="I130" s="43"/>
      <c r="J130" s="43"/>
      <c r="K130" s="43"/>
      <c r="L130" s="43"/>
      <c r="M130" s="43"/>
      <c r="N130" s="43"/>
      <c r="O130" s="43"/>
    </row>
    <row r="131" spans="6:15" x14ac:dyDescent="0.3">
      <c r="F131" s="43"/>
      <c r="G131" s="44"/>
      <c r="H131" s="43"/>
      <c r="I131" s="43"/>
      <c r="J131" s="43"/>
      <c r="K131" s="43"/>
      <c r="L131" s="43"/>
      <c r="M131" s="43"/>
      <c r="N131" s="43"/>
      <c r="O131" s="43"/>
    </row>
    <row r="132" spans="6:15" x14ac:dyDescent="0.3">
      <c r="F132" s="43"/>
      <c r="G132" s="44"/>
      <c r="H132" s="43"/>
      <c r="I132" s="43"/>
      <c r="J132" s="43"/>
      <c r="K132" s="43"/>
      <c r="L132" s="43"/>
      <c r="M132" s="43"/>
      <c r="N132" s="43"/>
      <c r="O132" s="43"/>
    </row>
    <row r="133" spans="6:15" x14ac:dyDescent="0.3">
      <c r="F133" s="43"/>
      <c r="G133" s="44"/>
      <c r="H133" s="43"/>
      <c r="I133" s="43"/>
      <c r="J133" s="43"/>
      <c r="K133" s="43"/>
      <c r="L133" s="43"/>
      <c r="M133" s="43"/>
      <c r="N133" s="43"/>
      <c r="O133" s="43"/>
    </row>
    <row r="134" spans="6:15" x14ac:dyDescent="0.3">
      <c r="F134" s="43"/>
      <c r="G134" s="44"/>
      <c r="H134" s="43"/>
      <c r="I134" s="43"/>
      <c r="J134" s="43"/>
      <c r="K134" s="43"/>
      <c r="L134" s="43"/>
      <c r="M134" s="43"/>
      <c r="N134" s="43"/>
      <c r="O134" s="43"/>
    </row>
    <row r="135" spans="6:15" x14ac:dyDescent="0.3">
      <c r="F135" s="43"/>
      <c r="G135" s="44"/>
      <c r="H135" s="43"/>
      <c r="I135" s="43"/>
      <c r="J135" s="43"/>
      <c r="K135" s="43"/>
      <c r="L135" s="43"/>
      <c r="M135" s="43"/>
      <c r="N135" s="43"/>
      <c r="O135" s="43"/>
    </row>
    <row r="136" spans="6:15" x14ac:dyDescent="0.3">
      <c r="F136" s="43"/>
      <c r="G136" s="44"/>
      <c r="H136" s="43"/>
      <c r="I136" s="43"/>
      <c r="J136" s="43"/>
      <c r="K136" s="43"/>
      <c r="L136" s="43"/>
      <c r="M136" s="43"/>
      <c r="N136" s="43"/>
      <c r="O136" s="43"/>
    </row>
    <row r="137" spans="6:15" x14ac:dyDescent="0.3">
      <c r="F137" s="43"/>
      <c r="G137" s="44"/>
      <c r="H137" s="43"/>
      <c r="I137" s="43"/>
      <c r="J137" s="43"/>
      <c r="K137" s="43"/>
      <c r="L137" s="43"/>
      <c r="M137" s="43"/>
      <c r="N137" s="43"/>
      <c r="O137" s="43"/>
    </row>
    <row r="138" spans="6:15" x14ac:dyDescent="0.3">
      <c r="F138" s="43"/>
      <c r="G138" s="44"/>
      <c r="H138" s="43"/>
      <c r="I138" s="43"/>
      <c r="J138" s="43"/>
      <c r="K138" s="43"/>
      <c r="L138" s="43"/>
      <c r="M138" s="43"/>
      <c r="N138" s="43"/>
      <c r="O138" s="43"/>
    </row>
    <row r="139" spans="6:15" x14ac:dyDescent="0.3">
      <c r="F139" s="43"/>
      <c r="G139" s="44"/>
      <c r="H139" s="43"/>
      <c r="I139" s="43"/>
      <c r="J139" s="43"/>
      <c r="K139" s="43"/>
      <c r="L139" s="43"/>
      <c r="M139" s="43"/>
      <c r="N139" s="43"/>
      <c r="O139" s="43"/>
    </row>
    <row r="140" spans="6:15" x14ac:dyDescent="0.3">
      <c r="F140" s="43"/>
      <c r="G140" s="44"/>
      <c r="H140" s="43"/>
      <c r="I140" s="43"/>
      <c r="J140" s="43"/>
      <c r="K140" s="43"/>
      <c r="L140" s="43"/>
      <c r="M140" s="43"/>
      <c r="N140" s="43"/>
      <c r="O140" s="43"/>
    </row>
    <row r="141" spans="6:15" x14ac:dyDescent="0.3">
      <c r="F141" s="43"/>
      <c r="G141" s="44"/>
      <c r="H141" s="43"/>
      <c r="I141" s="43"/>
      <c r="J141" s="43"/>
      <c r="K141" s="43"/>
      <c r="L141" s="43"/>
      <c r="M141" s="43"/>
      <c r="N141" s="43"/>
      <c r="O141" s="43"/>
    </row>
    <row r="142" spans="6:15" x14ac:dyDescent="0.3">
      <c r="F142" s="43"/>
      <c r="G142" s="44"/>
      <c r="H142" s="43"/>
      <c r="I142" s="43"/>
      <c r="J142" s="43"/>
      <c r="K142" s="43"/>
      <c r="L142" s="43"/>
      <c r="M142" s="43"/>
      <c r="N142" s="43"/>
      <c r="O142" s="43"/>
    </row>
    <row r="143" spans="6:15" x14ac:dyDescent="0.3">
      <c r="F143" s="43"/>
      <c r="G143" s="44"/>
      <c r="H143" s="43"/>
      <c r="I143" s="43"/>
      <c r="J143" s="43"/>
      <c r="K143" s="43"/>
      <c r="L143" s="43"/>
      <c r="M143" s="43"/>
      <c r="N143" s="43"/>
      <c r="O143" s="43"/>
    </row>
    <row r="144" spans="6:15" x14ac:dyDescent="0.3">
      <c r="F144" s="43"/>
      <c r="G144" s="44"/>
      <c r="H144" s="43"/>
      <c r="I144" s="43"/>
      <c r="J144" s="43"/>
      <c r="K144" s="43"/>
      <c r="L144" s="43"/>
      <c r="M144" s="43"/>
      <c r="N144" s="43"/>
      <c r="O144" s="43"/>
    </row>
    <row r="145" spans="6:15" x14ac:dyDescent="0.3">
      <c r="F145" s="43"/>
      <c r="G145" s="44"/>
      <c r="H145" s="43"/>
      <c r="I145" s="43"/>
      <c r="J145" s="43"/>
      <c r="K145" s="43"/>
      <c r="L145" s="43"/>
      <c r="M145" s="43"/>
      <c r="N145" s="43"/>
      <c r="O145" s="43"/>
    </row>
    <row r="146" spans="6:15" x14ac:dyDescent="0.3">
      <c r="F146" s="43"/>
      <c r="G146" s="44"/>
      <c r="H146" s="43"/>
      <c r="I146" s="43"/>
      <c r="J146" s="43"/>
      <c r="K146" s="43"/>
      <c r="L146" s="43"/>
      <c r="M146" s="43"/>
      <c r="N146" s="43"/>
      <c r="O146" s="43"/>
    </row>
    <row r="147" spans="6:15" x14ac:dyDescent="0.3">
      <c r="F147" s="43"/>
      <c r="G147" s="44"/>
      <c r="H147" s="43"/>
      <c r="I147" s="43"/>
      <c r="J147" s="43"/>
      <c r="K147" s="43"/>
      <c r="L147" s="43"/>
      <c r="M147" s="43"/>
      <c r="N147" s="43"/>
      <c r="O147" s="43"/>
    </row>
    <row r="148" spans="6:15" x14ac:dyDescent="0.3">
      <c r="F148" s="43"/>
      <c r="G148" s="44"/>
      <c r="H148" s="43"/>
      <c r="I148" s="43"/>
      <c r="J148" s="43"/>
      <c r="K148" s="43"/>
      <c r="L148" s="43"/>
      <c r="M148" s="43"/>
      <c r="N148" s="43"/>
      <c r="O148" s="43"/>
    </row>
    <row r="149" spans="6:15" x14ac:dyDescent="0.3">
      <c r="F149" s="43"/>
      <c r="G149" s="44"/>
      <c r="H149" s="43"/>
      <c r="I149" s="43"/>
      <c r="J149" s="43"/>
      <c r="K149" s="43"/>
      <c r="L149" s="43"/>
      <c r="M149" s="43"/>
      <c r="N149" s="43"/>
      <c r="O149" s="43"/>
    </row>
    <row r="150" spans="6:15" x14ac:dyDescent="0.3">
      <c r="F150" s="43"/>
      <c r="G150" s="44"/>
      <c r="H150" s="43"/>
      <c r="I150" s="43"/>
      <c r="J150" s="43"/>
      <c r="K150" s="43"/>
      <c r="L150" s="43"/>
      <c r="M150" s="43"/>
      <c r="N150" s="43"/>
      <c r="O150" s="43"/>
    </row>
    <row r="151" spans="6:15" x14ac:dyDescent="0.3">
      <c r="F151" s="43"/>
      <c r="G151" s="44"/>
      <c r="H151" s="43"/>
      <c r="I151" s="43"/>
      <c r="J151" s="43"/>
      <c r="K151" s="43"/>
      <c r="L151" s="43"/>
      <c r="M151" s="43"/>
      <c r="N151" s="43"/>
      <c r="O151" s="43"/>
    </row>
    <row r="152" spans="6:15" x14ac:dyDescent="0.3">
      <c r="F152" s="43"/>
      <c r="G152" s="44"/>
      <c r="H152" s="43"/>
      <c r="I152" s="43"/>
      <c r="J152" s="43"/>
      <c r="K152" s="43"/>
      <c r="L152" s="43"/>
      <c r="M152" s="43"/>
      <c r="N152" s="43"/>
      <c r="O152" s="43"/>
    </row>
    <row r="153" spans="6:15" x14ac:dyDescent="0.3">
      <c r="F153" s="43"/>
      <c r="G153" s="44"/>
      <c r="H153" s="43"/>
      <c r="I153" s="43"/>
      <c r="J153" s="43"/>
      <c r="K153" s="43"/>
      <c r="L153" s="43"/>
      <c r="M153" s="43"/>
      <c r="N153" s="43"/>
      <c r="O153" s="43"/>
    </row>
    <row r="154" spans="6:15" x14ac:dyDescent="0.3">
      <c r="F154" s="43"/>
      <c r="G154" s="44"/>
      <c r="H154" s="43"/>
      <c r="I154" s="43"/>
      <c r="J154" s="43"/>
      <c r="K154" s="43"/>
      <c r="L154" s="43"/>
      <c r="M154" s="43"/>
      <c r="N154" s="43"/>
      <c r="O154" s="43"/>
    </row>
    <row r="155" spans="6:15" x14ac:dyDescent="0.3">
      <c r="F155" s="43"/>
      <c r="G155" s="44"/>
      <c r="H155" s="43"/>
      <c r="I155" s="43"/>
      <c r="J155" s="43"/>
      <c r="K155" s="43"/>
      <c r="L155" s="43"/>
      <c r="M155" s="43"/>
      <c r="N155" s="43"/>
      <c r="O155" s="43"/>
    </row>
    <row r="156" spans="6:15" x14ac:dyDescent="0.3">
      <c r="F156" s="43"/>
      <c r="G156" s="44"/>
      <c r="H156" s="43"/>
      <c r="I156" s="43"/>
      <c r="J156" s="43"/>
      <c r="K156" s="43"/>
      <c r="L156" s="43"/>
      <c r="M156" s="43"/>
      <c r="N156" s="43"/>
      <c r="O156" s="43"/>
    </row>
    <row r="157" spans="6:15" x14ac:dyDescent="0.3">
      <c r="F157" s="43"/>
      <c r="G157" s="44"/>
      <c r="H157" s="43"/>
      <c r="I157" s="43"/>
      <c r="J157" s="43"/>
      <c r="K157" s="43"/>
      <c r="L157" s="43"/>
      <c r="M157" s="43"/>
      <c r="N157" s="43"/>
      <c r="O157" s="43"/>
    </row>
    <row r="158" spans="6:15" x14ac:dyDescent="0.3">
      <c r="F158" s="43"/>
      <c r="G158" s="44"/>
      <c r="H158" s="43"/>
      <c r="I158" s="43"/>
      <c r="J158" s="43"/>
      <c r="K158" s="43"/>
      <c r="L158" s="43"/>
      <c r="M158" s="43"/>
      <c r="N158" s="43"/>
      <c r="O158" s="43"/>
    </row>
    <row r="159" spans="6:15" x14ac:dyDescent="0.3">
      <c r="F159" s="43"/>
      <c r="G159" s="44"/>
      <c r="H159" s="43"/>
      <c r="I159" s="43"/>
      <c r="J159" s="43"/>
      <c r="K159" s="43"/>
      <c r="L159" s="43"/>
      <c r="M159" s="43"/>
      <c r="N159" s="43"/>
      <c r="O159" s="43"/>
    </row>
    <row r="160" spans="6:15" x14ac:dyDescent="0.3">
      <c r="F160" s="43"/>
      <c r="G160" s="29"/>
    </row>
    <row r="161" spans="6:15" x14ac:dyDescent="0.3">
      <c r="F161" s="43"/>
      <c r="G161" s="29"/>
    </row>
    <row r="162" spans="6:15" x14ac:dyDescent="0.3">
      <c r="F162" s="43"/>
      <c r="G162" s="29"/>
    </row>
    <row r="163" spans="6:15" x14ac:dyDescent="0.3">
      <c r="F163" s="43"/>
      <c r="G163" s="29"/>
    </row>
    <row r="164" spans="6:15" x14ac:dyDescent="0.3">
      <c r="F164" s="43"/>
      <c r="G164" s="29"/>
    </row>
    <row r="165" spans="6:15" x14ac:dyDescent="0.3">
      <c r="F165" s="43"/>
      <c r="G165" s="29"/>
    </row>
    <row r="166" spans="6:15" x14ac:dyDescent="0.3">
      <c r="F166" s="43"/>
      <c r="G166" s="29"/>
    </row>
    <row r="167" spans="6:15" x14ac:dyDescent="0.3">
      <c r="F167" s="43"/>
      <c r="G167" s="44"/>
      <c r="H167" s="43"/>
      <c r="I167" s="43"/>
      <c r="J167" s="43"/>
      <c r="K167" s="43"/>
      <c r="L167" s="43"/>
      <c r="M167" s="43"/>
      <c r="N167" s="43"/>
      <c r="O167" s="43"/>
    </row>
    <row r="168" spans="6:15" x14ac:dyDescent="0.3">
      <c r="F168" s="43"/>
      <c r="G168" s="44"/>
      <c r="H168" s="43"/>
      <c r="I168" s="43"/>
      <c r="J168" s="43"/>
      <c r="K168" s="43"/>
      <c r="L168" s="43"/>
      <c r="M168" s="43"/>
      <c r="N168" s="43"/>
      <c r="O168" s="43"/>
    </row>
    <row r="169" spans="6:15" x14ac:dyDescent="0.3">
      <c r="F169" s="43"/>
      <c r="G169" s="44"/>
      <c r="H169" s="43"/>
      <c r="I169" s="43"/>
      <c r="J169" s="43"/>
      <c r="K169" s="43"/>
      <c r="L169" s="43"/>
      <c r="M169" s="43"/>
      <c r="N169" s="43"/>
      <c r="O169" s="43"/>
    </row>
    <row r="170" spans="6:15" x14ac:dyDescent="0.3">
      <c r="F170" s="43"/>
      <c r="G170" s="44"/>
      <c r="H170" s="43"/>
      <c r="I170" s="43"/>
      <c r="J170" s="43"/>
      <c r="K170" s="43"/>
      <c r="L170" s="43"/>
      <c r="M170" s="43"/>
      <c r="N170" s="43"/>
      <c r="O170" s="43"/>
    </row>
    <row r="171" spans="6:15" x14ac:dyDescent="0.3">
      <c r="F171" s="43"/>
      <c r="G171" s="44"/>
      <c r="H171" s="43"/>
      <c r="I171" s="43"/>
      <c r="J171" s="43"/>
      <c r="K171" s="43"/>
      <c r="L171" s="43"/>
      <c r="M171" s="43"/>
      <c r="N171" s="43"/>
      <c r="O171" s="43"/>
    </row>
    <row r="172" spans="6:15" x14ac:dyDescent="0.3">
      <c r="F172" s="43"/>
      <c r="G172" s="44"/>
      <c r="H172" s="43"/>
      <c r="I172" s="43"/>
      <c r="J172" s="43"/>
      <c r="K172" s="43"/>
      <c r="L172" s="43"/>
      <c r="M172" s="43"/>
      <c r="N172" s="43"/>
      <c r="O172" s="43"/>
    </row>
    <row r="173" spans="6:15" x14ac:dyDescent="0.3">
      <c r="F173" s="43"/>
      <c r="G173" s="44"/>
      <c r="H173" s="43"/>
      <c r="I173" s="43"/>
      <c r="J173" s="43"/>
      <c r="K173" s="43"/>
      <c r="L173" s="43"/>
      <c r="M173" s="43"/>
      <c r="N173" s="43"/>
      <c r="O173" s="43"/>
    </row>
    <row r="174" spans="6:15" x14ac:dyDescent="0.3">
      <c r="F174" s="43"/>
      <c r="G174" s="44"/>
      <c r="H174" s="43"/>
      <c r="I174" s="43"/>
      <c r="J174" s="43"/>
      <c r="K174" s="43"/>
      <c r="L174" s="43"/>
      <c r="M174" s="43"/>
      <c r="N174" s="43"/>
      <c r="O174" s="43"/>
    </row>
    <row r="175" spans="6:15" x14ac:dyDescent="0.3">
      <c r="F175" s="43"/>
      <c r="G175" s="44"/>
      <c r="H175" s="43"/>
      <c r="I175" s="43"/>
      <c r="J175" s="43"/>
      <c r="K175" s="43"/>
      <c r="L175" s="43"/>
      <c r="M175" s="43"/>
      <c r="N175" s="43"/>
      <c r="O175" s="43"/>
    </row>
    <row r="176" spans="6:15" x14ac:dyDescent="0.3">
      <c r="F176" s="43"/>
      <c r="G176" s="44"/>
      <c r="H176" s="43"/>
      <c r="I176" s="43"/>
      <c r="J176" s="43"/>
      <c r="K176" s="43"/>
      <c r="L176" s="43"/>
      <c r="M176" s="43"/>
      <c r="N176" s="43"/>
      <c r="O176" s="43"/>
    </row>
    <row r="177" spans="6:15" x14ac:dyDescent="0.3">
      <c r="F177" s="43"/>
      <c r="G177" s="44"/>
      <c r="H177" s="43"/>
      <c r="I177" s="43"/>
      <c r="J177" s="43"/>
      <c r="K177" s="43"/>
      <c r="L177" s="43"/>
      <c r="M177" s="43"/>
      <c r="N177" s="43"/>
      <c r="O177" s="43"/>
    </row>
    <row r="178" spans="6:15" x14ac:dyDescent="0.3">
      <c r="F178" s="43"/>
      <c r="G178" s="44"/>
      <c r="H178" s="43"/>
      <c r="I178" s="43"/>
      <c r="J178" s="43"/>
      <c r="K178" s="43"/>
      <c r="L178" s="43"/>
      <c r="M178" s="43"/>
      <c r="N178" s="43"/>
      <c r="O178" s="43"/>
    </row>
    <row r="179" spans="6:15" x14ac:dyDescent="0.3">
      <c r="F179" s="43"/>
      <c r="G179" s="44"/>
      <c r="H179" s="43"/>
      <c r="I179" s="43"/>
      <c r="J179" s="43"/>
      <c r="K179" s="43"/>
      <c r="L179" s="43"/>
      <c r="M179" s="43"/>
      <c r="N179" s="43"/>
      <c r="O179" s="43"/>
    </row>
    <row r="180" spans="6:15" x14ac:dyDescent="0.3">
      <c r="F180" s="43"/>
      <c r="G180" s="44"/>
      <c r="H180" s="43"/>
      <c r="I180" s="43"/>
      <c r="J180" s="43"/>
      <c r="K180" s="43"/>
      <c r="L180" s="43"/>
      <c r="M180" s="43"/>
      <c r="N180" s="43"/>
      <c r="O180" s="43"/>
    </row>
    <row r="181" spans="6:15" x14ac:dyDescent="0.3">
      <c r="F181" s="43"/>
      <c r="G181" s="44"/>
      <c r="H181" s="43"/>
      <c r="I181" s="43"/>
      <c r="J181" s="43"/>
      <c r="K181" s="43"/>
      <c r="L181" s="43"/>
      <c r="M181" s="43"/>
      <c r="N181" s="43"/>
      <c r="O181" s="43"/>
    </row>
    <row r="182" spans="6:15" x14ac:dyDescent="0.3">
      <c r="F182" s="43"/>
      <c r="G182" s="44"/>
      <c r="H182" s="43"/>
      <c r="I182" s="43"/>
      <c r="J182" s="43"/>
      <c r="K182" s="43"/>
      <c r="L182" s="43"/>
      <c r="M182" s="43"/>
      <c r="N182" s="43"/>
      <c r="O182" s="43"/>
    </row>
    <row r="183" spans="6:15" x14ac:dyDescent="0.3">
      <c r="F183" s="43"/>
      <c r="G183" s="44"/>
      <c r="H183" s="43"/>
      <c r="I183" s="43"/>
      <c r="J183" s="43"/>
      <c r="K183" s="43"/>
      <c r="L183" s="43"/>
      <c r="M183" s="43"/>
      <c r="N183" s="43"/>
      <c r="O183" s="43"/>
    </row>
    <row r="184" spans="6:15" x14ac:dyDescent="0.3">
      <c r="F184" s="43"/>
      <c r="G184" s="44"/>
      <c r="H184" s="43"/>
      <c r="I184" s="43"/>
      <c r="J184" s="43"/>
      <c r="K184" s="43"/>
      <c r="L184" s="43"/>
      <c r="M184" s="43"/>
      <c r="N184" s="43"/>
      <c r="O184" s="43"/>
    </row>
    <row r="185" spans="6:15" x14ac:dyDescent="0.3">
      <c r="F185" s="43"/>
      <c r="G185" s="44"/>
      <c r="H185" s="43"/>
      <c r="I185" s="43"/>
      <c r="J185" s="43"/>
      <c r="K185" s="43"/>
      <c r="L185" s="43"/>
      <c r="M185" s="43"/>
      <c r="N185" s="43"/>
      <c r="O185" s="43"/>
    </row>
    <row r="186" spans="6:15" x14ac:dyDescent="0.3">
      <c r="F186" s="43"/>
      <c r="G186" s="44"/>
      <c r="H186" s="43"/>
      <c r="I186" s="43"/>
      <c r="J186" s="43"/>
      <c r="K186" s="43"/>
      <c r="L186" s="43"/>
      <c r="M186" s="43"/>
      <c r="N186" s="43"/>
      <c r="O186" s="43"/>
    </row>
    <row r="187" spans="6:15" x14ac:dyDescent="0.3">
      <c r="F187" s="43"/>
      <c r="G187" s="44"/>
      <c r="H187" s="43"/>
      <c r="I187" s="43"/>
      <c r="J187" s="43"/>
      <c r="K187" s="43"/>
      <c r="L187" s="43"/>
      <c r="M187" s="43"/>
      <c r="N187" s="43"/>
      <c r="O187" s="43"/>
    </row>
    <row r="188" spans="6:15" x14ac:dyDescent="0.3">
      <c r="F188" s="43"/>
      <c r="G188" s="44"/>
      <c r="H188" s="43"/>
      <c r="I188" s="43"/>
      <c r="J188" s="43"/>
      <c r="K188" s="43"/>
      <c r="L188" s="43"/>
      <c r="M188" s="43"/>
      <c r="N188" s="43"/>
      <c r="O188" s="43"/>
    </row>
    <row r="189" spans="6:15" x14ac:dyDescent="0.3">
      <c r="F189" s="43"/>
      <c r="G189" s="44"/>
      <c r="H189" s="43"/>
      <c r="I189" s="43"/>
      <c r="J189" s="43"/>
      <c r="K189" s="43"/>
      <c r="L189" s="43"/>
      <c r="M189" s="43"/>
      <c r="N189" s="43"/>
      <c r="O189" s="43"/>
    </row>
    <row r="190" spans="6:15" x14ac:dyDescent="0.3">
      <c r="F190" s="43"/>
      <c r="G190" s="44"/>
      <c r="H190" s="43"/>
      <c r="I190" s="43"/>
      <c r="J190" s="43"/>
      <c r="K190" s="43"/>
      <c r="L190" s="43"/>
      <c r="M190" s="43"/>
      <c r="N190" s="43"/>
      <c r="O190" s="43"/>
    </row>
    <row r="191" spans="6:15" x14ac:dyDescent="0.3">
      <c r="F191" s="43"/>
      <c r="G191" s="44"/>
      <c r="H191" s="43"/>
      <c r="I191" s="43"/>
      <c r="J191" s="43"/>
      <c r="K191" s="43"/>
      <c r="L191" s="43"/>
      <c r="M191" s="43"/>
      <c r="N191" s="43"/>
      <c r="O191" s="43"/>
    </row>
    <row r="192" spans="6:15" x14ac:dyDescent="0.3">
      <c r="F192" s="43"/>
      <c r="G192" s="44"/>
      <c r="H192" s="43"/>
      <c r="I192" s="43"/>
      <c r="J192" s="43"/>
      <c r="K192" s="43"/>
      <c r="L192" s="43"/>
      <c r="M192" s="43"/>
      <c r="N192" s="43"/>
      <c r="O192" s="43"/>
    </row>
    <row r="193" spans="6:15" x14ac:dyDescent="0.3">
      <c r="F193" s="43"/>
      <c r="G193" s="44"/>
      <c r="H193" s="43"/>
      <c r="I193" s="43"/>
      <c r="J193" s="43"/>
      <c r="K193" s="43"/>
      <c r="L193" s="43"/>
      <c r="M193" s="43"/>
      <c r="N193" s="43"/>
      <c r="O193" s="43"/>
    </row>
    <row r="194" spans="6:15" x14ac:dyDescent="0.3">
      <c r="F194" s="43"/>
      <c r="G194" s="44"/>
      <c r="H194" s="43"/>
      <c r="I194" s="43"/>
      <c r="J194" s="43"/>
      <c r="K194" s="43"/>
      <c r="L194" s="43"/>
      <c r="M194" s="43"/>
      <c r="N194" s="43"/>
      <c r="O194" s="43"/>
    </row>
    <row r="195" spans="6:15" x14ac:dyDescent="0.3">
      <c r="F195" s="43"/>
      <c r="G195" s="44"/>
      <c r="H195" s="43"/>
      <c r="I195" s="43"/>
      <c r="J195" s="43"/>
      <c r="K195" s="43"/>
      <c r="L195" s="43"/>
      <c r="M195" s="43"/>
      <c r="N195" s="43"/>
      <c r="O195" s="43"/>
    </row>
    <row r="196" spans="6:15" x14ac:dyDescent="0.3">
      <c r="F196" s="43"/>
      <c r="G196" s="44"/>
      <c r="H196" s="43"/>
      <c r="I196" s="43"/>
      <c r="J196" s="43"/>
      <c r="K196" s="43"/>
      <c r="L196" s="43"/>
      <c r="M196" s="43"/>
      <c r="N196" s="43"/>
      <c r="O196" s="43"/>
    </row>
    <row r="197" spans="6:15" x14ac:dyDescent="0.3">
      <c r="F197" s="43"/>
      <c r="G197" s="44"/>
      <c r="H197" s="43"/>
      <c r="I197" s="43"/>
      <c r="J197" s="43"/>
      <c r="K197" s="43"/>
      <c r="L197" s="43"/>
      <c r="M197" s="43"/>
      <c r="N197" s="43"/>
      <c r="O197" s="43"/>
    </row>
    <row r="198" spans="6:15" x14ac:dyDescent="0.3">
      <c r="F198" s="43"/>
      <c r="G198" s="44"/>
      <c r="H198" s="43"/>
      <c r="I198" s="43"/>
      <c r="J198" s="43"/>
      <c r="K198" s="43"/>
      <c r="L198" s="43"/>
      <c r="M198" s="43"/>
      <c r="N198" s="43"/>
      <c r="O198" s="43"/>
    </row>
    <row r="199" spans="6:15" x14ac:dyDescent="0.3">
      <c r="F199" s="43"/>
      <c r="G199" s="44"/>
      <c r="H199" s="43"/>
      <c r="I199" s="43"/>
      <c r="J199" s="43"/>
      <c r="K199" s="43"/>
      <c r="L199" s="43"/>
      <c r="M199" s="43"/>
      <c r="N199" s="43"/>
      <c r="O199" s="43"/>
    </row>
    <row r="200" spans="6:15" x14ac:dyDescent="0.3">
      <c r="F200" s="43"/>
      <c r="G200" s="44"/>
      <c r="H200" s="43"/>
      <c r="I200" s="43"/>
      <c r="J200" s="43"/>
      <c r="K200" s="43"/>
      <c r="L200" s="43"/>
      <c r="M200" s="43"/>
      <c r="N200" s="43"/>
      <c r="O200" s="43"/>
    </row>
    <row r="201" spans="6:15" x14ac:dyDescent="0.3">
      <c r="F201" s="43"/>
      <c r="G201" s="44"/>
      <c r="H201" s="43"/>
      <c r="I201" s="43"/>
      <c r="J201" s="43"/>
      <c r="K201" s="43"/>
      <c r="L201" s="43"/>
      <c r="M201" s="43"/>
      <c r="N201" s="43"/>
      <c r="O201" s="43"/>
    </row>
    <row r="202" spans="6:15" x14ac:dyDescent="0.3">
      <c r="F202" s="43"/>
      <c r="G202" s="44"/>
      <c r="H202" s="43"/>
      <c r="I202" s="43"/>
      <c r="J202" s="43"/>
      <c r="K202" s="43"/>
      <c r="L202" s="43"/>
      <c r="M202" s="43"/>
      <c r="N202" s="43"/>
      <c r="O202" s="43"/>
    </row>
    <row r="203" spans="6:15" x14ac:dyDescent="0.3">
      <c r="F203" s="43"/>
      <c r="G203" s="44"/>
      <c r="H203" s="43"/>
      <c r="I203" s="43"/>
      <c r="J203" s="43"/>
      <c r="K203" s="43"/>
      <c r="L203" s="43"/>
      <c r="M203" s="43"/>
      <c r="N203" s="43"/>
      <c r="O203" s="43"/>
    </row>
    <row r="204" spans="6:15" x14ac:dyDescent="0.3">
      <c r="F204" s="43"/>
      <c r="G204" s="44"/>
      <c r="H204" s="43"/>
      <c r="I204" s="43"/>
      <c r="J204" s="43"/>
      <c r="K204" s="43"/>
      <c r="L204" s="43"/>
      <c r="M204" s="43"/>
      <c r="N204" s="43"/>
      <c r="O204" s="43"/>
    </row>
    <row r="205" spans="6:15" x14ac:dyDescent="0.3">
      <c r="F205" s="43"/>
      <c r="G205" s="44"/>
      <c r="H205" s="43"/>
      <c r="I205" s="43"/>
      <c r="J205" s="43"/>
      <c r="K205" s="43"/>
      <c r="L205" s="43"/>
      <c r="M205" s="43"/>
      <c r="N205" s="43"/>
      <c r="O205" s="43"/>
    </row>
    <row r="206" spans="6:15" x14ac:dyDescent="0.3">
      <c r="F206" s="43"/>
      <c r="G206" s="44"/>
      <c r="H206" s="43"/>
      <c r="I206" s="43"/>
      <c r="J206" s="43"/>
      <c r="K206" s="43"/>
      <c r="L206" s="43"/>
      <c r="M206" s="43"/>
      <c r="N206" s="43"/>
      <c r="O206" s="43"/>
    </row>
    <row r="207" spans="6:15" x14ac:dyDescent="0.3">
      <c r="F207" s="43"/>
      <c r="G207" s="44"/>
      <c r="H207" s="43"/>
      <c r="I207" s="43"/>
      <c r="J207" s="43"/>
      <c r="K207" s="43"/>
      <c r="L207" s="43"/>
      <c r="M207" s="43"/>
      <c r="N207" s="43"/>
      <c r="O207" s="43"/>
    </row>
    <row r="208" spans="6:15" x14ac:dyDescent="0.3">
      <c r="F208" s="43"/>
      <c r="G208" s="44"/>
      <c r="H208" s="43"/>
      <c r="I208" s="43"/>
      <c r="J208" s="43"/>
      <c r="K208" s="43"/>
      <c r="L208" s="43"/>
      <c r="M208" s="43"/>
      <c r="N208" s="43"/>
      <c r="O208" s="43"/>
    </row>
    <row r="209" spans="6:15" x14ac:dyDescent="0.3">
      <c r="F209" s="43"/>
      <c r="G209" s="44"/>
      <c r="H209" s="43"/>
      <c r="I209" s="43"/>
      <c r="J209" s="43"/>
      <c r="K209" s="43"/>
      <c r="L209" s="43"/>
      <c r="M209" s="43"/>
      <c r="N209" s="43"/>
      <c r="O209" s="43"/>
    </row>
    <row r="210" spans="6:15" x14ac:dyDescent="0.3">
      <c r="F210" s="43"/>
      <c r="G210" s="44"/>
      <c r="H210" s="43"/>
      <c r="I210" s="43"/>
      <c r="J210" s="43"/>
      <c r="K210" s="43"/>
      <c r="L210" s="43"/>
      <c r="M210" s="43"/>
      <c r="N210" s="43"/>
      <c r="O210" s="43"/>
    </row>
    <row r="211" spans="6:15" x14ac:dyDescent="0.3">
      <c r="F211" s="43"/>
      <c r="G211" s="44"/>
      <c r="H211" s="43"/>
      <c r="I211" s="43"/>
      <c r="J211" s="43"/>
      <c r="K211" s="43"/>
      <c r="L211" s="43"/>
      <c r="M211" s="43"/>
      <c r="N211" s="43"/>
      <c r="O211" s="43"/>
    </row>
    <row r="212" spans="6:15" x14ac:dyDescent="0.3">
      <c r="F212" s="43"/>
      <c r="G212" s="44"/>
      <c r="H212" s="43"/>
      <c r="I212" s="43"/>
      <c r="J212" s="43"/>
      <c r="K212" s="43"/>
      <c r="L212" s="43"/>
      <c r="M212" s="43"/>
      <c r="N212" s="43"/>
      <c r="O212" s="43"/>
    </row>
    <row r="213" spans="6:15" x14ac:dyDescent="0.3">
      <c r="F213" s="43"/>
      <c r="G213" s="44"/>
      <c r="H213" s="43"/>
      <c r="I213" s="43"/>
      <c r="J213" s="43"/>
      <c r="K213" s="43"/>
      <c r="L213" s="43"/>
      <c r="M213" s="43"/>
      <c r="N213" s="43"/>
      <c r="O213" s="43"/>
    </row>
    <row r="214" spans="6:15" x14ac:dyDescent="0.3">
      <c r="F214" s="43"/>
      <c r="G214" s="44"/>
      <c r="H214" s="43"/>
      <c r="I214" s="43"/>
      <c r="J214" s="43"/>
      <c r="K214" s="43"/>
      <c r="L214" s="43"/>
      <c r="M214" s="43"/>
      <c r="N214" s="43"/>
      <c r="O214" s="43"/>
    </row>
    <row r="215" spans="6:15" x14ac:dyDescent="0.3">
      <c r="F215" s="43"/>
      <c r="G215" s="44"/>
      <c r="H215" s="43"/>
      <c r="I215" s="43"/>
      <c r="J215" s="43"/>
      <c r="K215" s="43"/>
      <c r="L215" s="43"/>
      <c r="M215" s="43"/>
      <c r="N215" s="43"/>
      <c r="O215" s="43"/>
    </row>
    <row r="216" spans="6:15" x14ac:dyDescent="0.3">
      <c r="F216" s="43"/>
      <c r="G216" s="44"/>
      <c r="H216" s="43"/>
      <c r="I216" s="43"/>
      <c r="J216" s="43"/>
      <c r="K216" s="43"/>
      <c r="L216" s="43"/>
      <c r="M216" s="43"/>
      <c r="N216" s="43"/>
      <c r="O216" s="43"/>
    </row>
    <row r="217" spans="6:15" x14ac:dyDescent="0.3">
      <c r="F217" s="43"/>
      <c r="G217" s="44"/>
      <c r="H217" s="43"/>
      <c r="I217" s="43"/>
      <c r="J217" s="43"/>
      <c r="K217" s="43"/>
      <c r="L217" s="43"/>
      <c r="M217" s="43"/>
      <c r="N217" s="43"/>
      <c r="O217" s="43"/>
    </row>
    <row r="218" spans="6:15" x14ac:dyDescent="0.3">
      <c r="F218" s="43"/>
      <c r="G218" s="44"/>
      <c r="H218" s="43"/>
      <c r="I218" s="43"/>
      <c r="J218" s="43"/>
      <c r="K218" s="43"/>
      <c r="L218" s="43"/>
      <c r="M218" s="43"/>
      <c r="N218" s="43"/>
      <c r="O218" s="43"/>
    </row>
    <row r="219" spans="6:15" x14ac:dyDescent="0.3">
      <c r="F219" s="43"/>
      <c r="G219" s="44"/>
      <c r="H219" s="43"/>
      <c r="I219" s="43"/>
      <c r="J219" s="43"/>
      <c r="K219" s="43"/>
      <c r="L219" s="43"/>
      <c r="M219" s="43"/>
      <c r="N219" s="43"/>
      <c r="O219" s="43"/>
    </row>
    <row r="220" spans="6:15" x14ac:dyDescent="0.3">
      <c r="F220" s="43"/>
      <c r="G220" s="44"/>
      <c r="H220" s="43"/>
      <c r="I220" s="43"/>
      <c r="J220" s="43"/>
      <c r="K220" s="43"/>
      <c r="L220" s="43"/>
      <c r="M220" s="43"/>
      <c r="N220" s="43"/>
      <c r="O220" s="43"/>
    </row>
    <row r="221" spans="6:15" x14ac:dyDescent="0.3">
      <c r="F221" s="43"/>
      <c r="G221" s="44"/>
      <c r="H221" s="43"/>
      <c r="I221" s="43"/>
      <c r="J221" s="43"/>
      <c r="K221" s="43"/>
      <c r="L221" s="43"/>
      <c r="M221" s="43"/>
      <c r="N221" s="43"/>
      <c r="O221" s="43"/>
    </row>
    <row r="222" spans="6:15" x14ac:dyDescent="0.3">
      <c r="F222" s="43"/>
      <c r="G222" s="44"/>
      <c r="H222" s="43"/>
      <c r="I222" s="43"/>
      <c r="J222" s="43"/>
      <c r="K222" s="43"/>
      <c r="L222" s="43"/>
      <c r="M222" s="43"/>
      <c r="N222" s="43"/>
      <c r="O222" s="43"/>
    </row>
    <row r="223" spans="6:15" x14ac:dyDescent="0.3">
      <c r="F223" s="43"/>
      <c r="G223" s="44"/>
      <c r="H223" s="43"/>
      <c r="I223" s="43"/>
      <c r="J223" s="43"/>
      <c r="K223" s="43"/>
      <c r="L223" s="43"/>
      <c r="M223" s="43"/>
      <c r="N223" s="43"/>
      <c r="O223" s="43"/>
    </row>
    <row r="224" spans="6:15" x14ac:dyDescent="0.3">
      <c r="F224" s="43"/>
      <c r="G224" s="44"/>
      <c r="H224" s="43"/>
      <c r="I224" s="43"/>
      <c r="J224" s="43"/>
      <c r="K224" s="43"/>
      <c r="L224" s="43"/>
      <c r="M224" s="43"/>
      <c r="N224" s="43"/>
      <c r="O224" s="43"/>
    </row>
    <row r="225" spans="6:15" x14ac:dyDescent="0.3">
      <c r="F225" s="43"/>
      <c r="G225" s="44"/>
      <c r="H225" s="43"/>
      <c r="I225" s="43"/>
      <c r="J225" s="43"/>
      <c r="K225" s="43"/>
      <c r="L225" s="43"/>
      <c r="M225" s="43"/>
      <c r="N225" s="43"/>
      <c r="O225" s="43"/>
    </row>
    <row r="226" spans="6:15" x14ac:dyDescent="0.3">
      <c r="F226" s="43"/>
      <c r="G226" s="44"/>
      <c r="H226" s="43"/>
      <c r="I226" s="43"/>
      <c r="J226" s="43"/>
      <c r="K226" s="43"/>
      <c r="L226" s="43"/>
      <c r="M226" s="43"/>
      <c r="N226" s="43"/>
      <c r="O226" s="43"/>
    </row>
    <row r="227" spans="6:15" x14ac:dyDescent="0.3">
      <c r="F227" s="43"/>
      <c r="G227" s="44"/>
      <c r="H227" s="43"/>
      <c r="I227" s="43"/>
      <c r="J227" s="43"/>
      <c r="K227" s="43"/>
      <c r="L227" s="43"/>
      <c r="M227" s="43"/>
      <c r="N227" s="43"/>
      <c r="O227" s="43"/>
    </row>
    <row r="228" spans="6:15" x14ac:dyDescent="0.3">
      <c r="F228" s="43"/>
      <c r="G228" s="44"/>
      <c r="H228" s="43"/>
      <c r="I228" s="43"/>
      <c r="J228" s="43"/>
      <c r="K228" s="43"/>
      <c r="L228" s="43"/>
      <c r="M228" s="43"/>
      <c r="N228" s="43"/>
      <c r="O228" s="43"/>
    </row>
    <row r="229" spans="6:15" x14ac:dyDescent="0.3">
      <c r="F229" s="43"/>
      <c r="G229" s="44"/>
      <c r="H229" s="43"/>
      <c r="I229" s="43"/>
      <c r="J229" s="43"/>
      <c r="K229" s="43"/>
      <c r="L229" s="43"/>
      <c r="M229" s="43"/>
      <c r="N229" s="43"/>
      <c r="O229" s="43"/>
    </row>
    <row r="230" spans="6:15" x14ac:dyDescent="0.3">
      <c r="F230" s="43"/>
      <c r="G230" s="44"/>
      <c r="H230" s="43"/>
      <c r="I230" s="43"/>
      <c r="J230" s="43"/>
      <c r="K230" s="43"/>
      <c r="L230" s="43"/>
      <c r="M230" s="43"/>
      <c r="N230" s="43"/>
      <c r="O230" s="43"/>
    </row>
    <row r="231" spans="6:15" x14ac:dyDescent="0.3">
      <c r="F231" s="43"/>
      <c r="G231" s="44"/>
      <c r="H231" s="43"/>
      <c r="I231" s="43"/>
      <c r="J231" s="43"/>
      <c r="K231" s="43"/>
      <c r="L231" s="43"/>
      <c r="M231" s="43"/>
      <c r="N231" s="43"/>
      <c r="O231" s="43"/>
    </row>
    <row r="232" spans="6:15" x14ac:dyDescent="0.3">
      <c r="F232" s="43"/>
      <c r="G232" s="44"/>
      <c r="H232" s="43"/>
      <c r="I232" s="43"/>
      <c r="J232" s="43"/>
      <c r="K232" s="43"/>
      <c r="L232" s="43"/>
      <c r="M232" s="43"/>
      <c r="N232" s="43"/>
      <c r="O232" s="43"/>
    </row>
    <row r="233" spans="6:15" x14ac:dyDescent="0.3">
      <c r="F233" s="43"/>
      <c r="G233" s="44"/>
      <c r="H233" s="43"/>
      <c r="I233" s="43"/>
      <c r="J233" s="43"/>
      <c r="K233" s="43"/>
      <c r="L233" s="43"/>
      <c r="M233" s="43"/>
      <c r="N233" s="43"/>
      <c r="O233" s="43"/>
    </row>
    <row r="234" spans="6:15" x14ac:dyDescent="0.3">
      <c r="F234" s="43"/>
      <c r="G234" s="44"/>
      <c r="H234" s="43"/>
      <c r="I234" s="43"/>
      <c r="J234" s="43"/>
      <c r="K234" s="43"/>
      <c r="L234" s="43"/>
      <c r="M234" s="43"/>
      <c r="N234" s="43"/>
      <c r="O234" s="43"/>
    </row>
    <row r="235" spans="6:15" x14ac:dyDescent="0.3">
      <c r="F235" s="43"/>
      <c r="G235" s="44"/>
      <c r="H235" s="43"/>
      <c r="I235" s="43"/>
      <c r="J235" s="43"/>
      <c r="K235" s="43"/>
      <c r="L235" s="43"/>
      <c r="M235" s="43"/>
      <c r="N235" s="43"/>
      <c r="O235" s="43"/>
    </row>
    <row r="236" spans="6:15" x14ac:dyDescent="0.3">
      <c r="F236" s="43"/>
      <c r="G236" s="44"/>
      <c r="H236" s="43"/>
      <c r="I236" s="43"/>
      <c r="J236" s="43"/>
      <c r="K236" s="43"/>
      <c r="L236" s="43"/>
      <c r="M236" s="43"/>
      <c r="N236" s="43"/>
      <c r="O236" s="43"/>
    </row>
    <row r="237" spans="6:15" x14ac:dyDescent="0.3">
      <c r="F237" s="43"/>
      <c r="G237" s="44"/>
      <c r="H237" s="43"/>
      <c r="I237" s="43"/>
      <c r="J237" s="43"/>
      <c r="K237" s="43"/>
      <c r="L237" s="43"/>
      <c r="M237" s="43"/>
      <c r="N237" s="43"/>
      <c r="O237" s="43"/>
    </row>
    <row r="238" spans="6:15" x14ac:dyDescent="0.3">
      <c r="F238" s="43"/>
      <c r="G238" s="44"/>
      <c r="H238" s="43"/>
      <c r="I238" s="43"/>
      <c r="J238" s="43"/>
      <c r="K238" s="43"/>
      <c r="L238" s="43"/>
      <c r="M238" s="43"/>
      <c r="N238" s="43"/>
      <c r="O238" s="43"/>
    </row>
    <row r="239" spans="6:15" x14ac:dyDescent="0.3">
      <c r="F239" s="43"/>
      <c r="G239" s="44"/>
      <c r="H239" s="43"/>
      <c r="I239" s="43"/>
      <c r="J239" s="43"/>
      <c r="K239" s="43"/>
      <c r="L239" s="43"/>
      <c r="M239" s="43"/>
      <c r="N239" s="43"/>
      <c r="O239" s="43"/>
    </row>
    <row r="240" spans="6:15" x14ac:dyDescent="0.3">
      <c r="F240" s="43"/>
      <c r="G240" s="44"/>
      <c r="H240" s="43"/>
      <c r="I240" s="43"/>
      <c r="J240" s="43"/>
      <c r="K240" s="43"/>
      <c r="L240" s="43"/>
      <c r="M240" s="43"/>
      <c r="N240" s="43"/>
      <c r="O240" s="43"/>
    </row>
    <row r="241" spans="6:15" x14ac:dyDescent="0.3">
      <c r="F241" s="43"/>
      <c r="G241" s="44"/>
      <c r="H241" s="43"/>
      <c r="I241" s="43"/>
      <c r="J241" s="43"/>
      <c r="K241" s="43"/>
      <c r="L241" s="43"/>
      <c r="M241" s="43"/>
      <c r="N241" s="43"/>
      <c r="O241" s="43"/>
    </row>
    <row r="242" spans="6:15" x14ac:dyDescent="0.3">
      <c r="F242" s="43"/>
      <c r="G242" s="44"/>
      <c r="H242" s="43"/>
      <c r="I242" s="43"/>
      <c r="J242" s="43"/>
      <c r="K242" s="43"/>
      <c r="L242" s="43"/>
      <c r="M242" s="43"/>
      <c r="N242" s="43"/>
      <c r="O242" s="43"/>
    </row>
    <row r="243" spans="6:15" x14ac:dyDescent="0.3">
      <c r="F243" s="43"/>
      <c r="G243" s="44"/>
      <c r="H243" s="43"/>
      <c r="I243" s="43"/>
      <c r="J243" s="43"/>
      <c r="K243" s="43"/>
      <c r="L243" s="43"/>
      <c r="M243" s="43"/>
      <c r="N243" s="43"/>
      <c r="O243" s="43"/>
    </row>
    <row r="244" spans="6:15" x14ac:dyDescent="0.3">
      <c r="F244" s="43"/>
      <c r="G244" s="44"/>
      <c r="H244" s="43"/>
      <c r="I244" s="43"/>
      <c r="J244" s="43"/>
      <c r="K244" s="43"/>
      <c r="L244" s="43"/>
      <c r="M244" s="43"/>
      <c r="N244" s="43"/>
      <c r="O244" s="43"/>
    </row>
    <row r="245" spans="6:15" x14ac:dyDescent="0.3">
      <c r="F245" s="43"/>
      <c r="G245" s="44"/>
      <c r="H245" s="43"/>
      <c r="I245" s="43"/>
      <c r="J245" s="43"/>
      <c r="K245" s="43"/>
      <c r="L245" s="43"/>
      <c r="M245" s="43"/>
      <c r="N245" s="43"/>
      <c r="O245" s="43"/>
    </row>
    <row r="246" spans="6:15" x14ac:dyDescent="0.3">
      <c r="F246" s="43"/>
      <c r="G246" s="44"/>
      <c r="H246" s="43"/>
      <c r="I246" s="43"/>
      <c r="J246" s="43"/>
      <c r="K246" s="43"/>
      <c r="L246" s="43"/>
      <c r="M246" s="43"/>
      <c r="N246" s="43"/>
      <c r="O246" s="43"/>
    </row>
    <row r="247" spans="6:15" x14ac:dyDescent="0.3">
      <c r="F247" s="43"/>
      <c r="G247" s="44"/>
      <c r="H247" s="43"/>
      <c r="I247" s="43"/>
      <c r="J247" s="43"/>
      <c r="K247" s="43"/>
      <c r="L247" s="43"/>
      <c r="M247" s="43"/>
      <c r="N247" s="43"/>
      <c r="O247" s="43"/>
    </row>
    <row r="248" spans="6:15" x14ac:dyDescent="0.3">
      <c r="F248" s="43"/>
      <c r="G248" s="44"/>
      <c r="H248" s="43"/>
      <c r="I248" s="43"/>
      <c r="J248" s="43"/>
      <c r="K248" s="43"/>
      <c r="L248" s="43"/>
      <c r="M248" s="43"/>
      <c r="N248" s="43"/>
      <c r="O248" s="43"/>
    </row>
    <row r="249" spans="6:15" x14ac:dyDescent="0.3">
      <c r="F249" s="43"/>
      <c r="G249" s="44"/>
      <c r="H249" s="43"/>
      <c r="I249" s="43"/>
      <c r="J249" s="43"/>
      <c r="K249" s="43"/>
      <c r="L249" s="43"/>
      <c r="M249" s="43"/>
      <c r="N249" s="43"/>
      <c r="O249" s="43"/>
    </row>
    <row r="250" spans="6:15" x14ac:dyDescent="0.3">
      <c r="F250" s="43"/>
      <c r="G250" s="44"/>
      <c r="H250" s="43"/>
      <c r="I250" s="43"/>
      <c r="J250" s="43"/>
      <c r="K250" s="43"/>
      <c r="L250" s="43"/>
      <c r="M250" s="43"/>
      <c r="N250" s="43"/>
      <c r="O250" s="43"/>
    </row>
    <row r="251" spans="6:15" x14ac:dyDescent="0.3">
      <c r="F251" s="43"/>
      <c r="G251" s="44"/>
      <c r="H251" s="43"/>
      <c r="I251" s="43"/>
      <c r="J251" s="43"/>
      <c r="K251" s="43"/>
      <c r="L251" s="43"/>
      <c r="M251" s="43"/>
      <c r="N251" s="43"/>
      <c r="O251" s="43"/>
    </row>
    <row r="252" spans="6:15" x14ac:dyDescent="0.3">
      <c r="F252" s="43"/>
      <c r="G252" s="44"/>
      <c r="H252" s="43"/>
      <c r="I252" s="43"/>
      <c r="J252" s="43"/>
      <c r="K252" s="43"/>
      <c r="L252" s="43"/>
      <c r="M252" s="43"/>
      <c r="N252" s="43"/>
      <c r="O252" s="43"/>
    </row>
    <row r="253" spans="6:15" x14ac:dyDescent="0.3">
      <c r="F253" s="43"/>
      <c r="G253" s="44"/>
      <c r="H253" s="43"/>
      <c r="I253" s="43"/>
      <c r="J253" s="43"/>
      <c r="K253" s="43"/>
      <c r="L253" s="43"/>
      <c r="M253" s="43"/>
      <c r="N253" s="43"/>
      <c r="O253" s="43"/>
    </row>
    <row r="254" spans="6:15" x14ac:dyDescent="0.3">
      <c r="F254" s="43"/>
      <c r="G254" s="44"/>
      <c r="H254" s="43"/>
      <c r="I254" s="43"/>
      <c r="J254" s="43"/>
      <c r="K254" s="43"/>
      <c r="L254" s="43"/>
      <c r="M254" s="43"/>
      <c r="N254" s="43"/>
      <c r="O254" s="43"/>
    </row>
    <row r="255" spans="6:15" x14ac:dyDescent="0.3">
      <c r="F255" s="43"/>
      <c r="G255" s="44"/>
      <c r="H255" s="43"/>
      <c r="I255" s="43"/>
      <c r="J255" s="43"/>
      <c r="K255" s="43"/>
      <c r="L255" s="43"/>
      <c r="M255" s="43"/>
      <c r="N255" s="43"/>
      <c r="O255" s="43"/>
    </row>
    <row r="256" spans="6:15" x14ac:dyDescent="0.3">
      <c r="F256" s="43"/>
      <c r="G256" s="44"/>
      <c r="H256" s="43"/>
      <c r="I256" s="43"/>
      <c r="J256" s="43"/>
      <c r="K256" s="43"/>
      <c r="L256" s="43"/>
      <c r="M256" s="43"/>
      <c r="N256" s="43"/>
      <c r="O256" s="43"/>
    </row>
    <row r="257" spans="6:15" x14ac:dyDescent="0.3">
      <c r="F257" s="43"/>
      <c r="G257" s="44"/>
      <c r="H257" s="43"/>
      <c r="I257" s="43"/>
      <c r="J257" s="43"/>
      <c r="K257" s="43"/>
      <c r="L257" s="43"/>
      <c r="M257" s="43"/>
      <c r="N257" s="43"/>
      <c r="O257" s="43"/>
    </row>
    <row r="258" spans="6:15" x14ac:dyDescent="0.3">
      <c r="F258" s="43"/>
      <c r="G258" s="44"/>
      <c r="H258" s="43"/>
      <c r="I258" s="43"/>
      <c r="J258" s="43"/>
      <c r="K258" s="43"/>
      <c r="L258" s="43"/>
      <c r="M258" s="43"/>
      <c r="N258" s="43"/>
      <c r="O258" s="43"/>
    </row>
    <row r="259" spans="6:15" x14ac:dyDescent="0.3">
      <c r="F259" s="43"/>
      <c r="G259" s="44"/>
      <c r="H259" s="43"/>
      <c r="I259" s="43"/>
      <c r="J259" s="43"/>
      <c r="K259" s="43"/>
      <c r="L259" s="43"/>
      <c r="M259" s="43"/>
      <c r="N259" s="43"/>
      <c r="O259" s="43"/>
    </row>
    <row r="260" spans="6:15" x14ac:dyDescent="0.3">
      <c r="F260" s="43"/>
      <c r="G260" s="44"/>
      <c r="H260" s="43"/>
      <c r="I260" s="43"/>
      <c r="J260" s="43"/>
      <c r="K260" s="43"/>
      <c r="L260" s="43"/>
      <c r="M260" s="43"/>
      <c r="N260" s="43"/>
      <c r="O260" s="43"/>
    </row>
    <row r="261" spans="6:15" x14ac:dyDescent="0.3">
      <c r="F261" s="43"/>
      <c r="G261" s="44"/>
      <c r="H261" s="43"/>
      <c r="I261" s="43"/>
      <c r="J261" s="43"/>
      <c r="K261" s="43"/>
      <c r="L261" s="43"/>
      <c r="M261" s="43"/>
      <c r="N261" s="43"/>
      <c r="O261" s="43"/>
    </row>
    <row r="262" spans="6:15" x14ac:dyDescent="0.3">
      <c r="F262" s="43"/>
      <c r="G262" s="44"/>
      <c r="H262" s="43"/>
      <c r="I262" s="43"/>
      <c r="J262" s="43"/>
      <c r="K262" s="43"/>
      <c r="L262" s="43"/>
      <c r="M262" s="43"/>
      <c r="N262" s="43"/>
      <c r="O262" s="43"/>
    </row>
    <row r="263" spans="6:15" x14ac:dyDescent="0.3">
      <c r="F263" s="43"/>
      <c r="G263" s="44"/>
      <c r="H263" s="43"/>
      <c r="I263" s="43"/>
      <c r="J263" s="43"/>
      <c r="K263" s="43"/>
      <c r="L263" s="43"/>
      <c r="M263" s="43"/>
      <c r="N263" s="43"/>
      <c r="O263" s="43"/>
    </row>
    <row r="264" spans="6:15" x14ac:dyDescent="0.3">
      <c r="F264" s="43"/>
      <c r="G264" s="44"/>
      <c r="H264" s="43"/>
      <c r="I264" s="43"/>
      <c r="J264" s="43"/>
      <c r="K264" s="43"/>
      <c r="L264" s="43"/>
      <c r="M264" s="43"/>
      <c r="N264" s="43"/>
      <c r="O264" s="43"/>
    </row>
    <row r="265" spans="6:15" x14ac:dyDescent="0.3">
      <c r="F265" s="43"/>
      <c r="G265" s="44"/>
      <c r="H265" s="43"/>
      <c r="I265" s="43"/>
      <c r="J265" s="43"/>
      <c r="K265" s="43"/>
      <c r="L265" s="43"/>
      <c r="M265" s="43"/>
      <c r="N265" s="43"/>
      <c r="O265" s="43"/>
    </row>
    <row r="266" spans="6:15" x14ac:dyDescent="0.3">
      <c r="F266" s="43"/>
      <c r="G266" s="44"/>
      <c r="H266" s="43"/>
      <c r="I266" s="43"/>
      <c r="J266" s="43"/>
      <c r="K266" s="43"/>
      <c r="L266" s="43"/>
      <c r="M266" s="43"/>
      <c r="N266" s="43"/>
      <c r="O266" s="43"/>
    </row>
    <row r="267" spans="6:15" x14ac:dyDescent="0.3">
      <c r="F267" s="43"/>
      <c r="G267" s="44"/>
      <c r="H267" s="43"/>
      <c r="I267" s="43"/>
      <c r="J267" s="43"/>
      <c r="K267" s="43"/>
      <c r="L267" s="43"/>
      <c r="M267" s="43"/>
      <c r="N267" s="43"/>
      <c r="O267" s="43"/>
    </row>
    <row r="268" spans="6:15" x14ac:dyDescent="0.3">
      <c r="F268" s="43"/>
      <c r="G268" s="44"/>
      <c r="H268" s="43"/>
      <c r="I268" s="43"/>
      <c r="J268" s="43"/>
      <c r="K268" s="43"/>
      <c r="L268" s="43"/>
      <c r="M268" s="43"/>
      <c r="N268" s="43"/>
      <c r="O268" s="43"/>
    </row>
    <row r="269" spans="6:15" x14ac:dyDescent="0.3">
      <c r="F269" s="43"/>
      <c r="G269" s="44"/>
      <c r="H269" s="43"/>
      <c r="I269" s="43"/>
      <c r="J269" s="43"/>
      <c r="K269" s="43"/>
      <c r="L269" s="43"/>
      <c r="M269" s="43"/>
      <c r="N269" s="43"/>
      <c r="O269" s="43"/>
    </row>
    <row r="270" spans="6:15" x14ac:dyDescent="0.3">
      <c r="F270" s="43"/>
      <c r="G270" s="44"/>
      <c r="H270" s="43"/>
      <c r="I270" s="43"/>
      <c r="J270" s="43"/>
      <c r="K270" s="43"/>
      <c r="L270" s="43"/>
      <c r="M270" s="43"/>
      <c r="N270" s="43"/>
      <c r="O270" s="43"/>
    </row>
    <row r="271" spans="6:15" x14ac:dyDescent="0.3">
      <c r="F271" s="43"/>
      <c r="G271" s="44"/>
      <c r="H271" s="43"/>
      <c r="I271" s="43"/>
      <c r="J271" s="43"/>
      <c r="K271" s="43"/>
      <c r="L271" s="43"/>
      <c r="M271" s="43"/>
      <c r="N271" s="43"/>
      <c r="O271" s="43"/>
    </row>
    <row r="272" spans="6:15" x14ac:dyDescent="0.3">
      <c r="F272" s="43"/>
      <c r="G272" s="44"/>
      <c r="H272" s="43"/>
      <c r="I272" s="43"/>
      <c r="J272" s="43"/>
      <c r="K272" s="43"/>
      <c r="L272" s="43"/>
      <c r="M272" s="43"/>
      <c r="N272" s="43"/>
      <c r="O272" s="43"/>
    </row>
    <row r="273" spans="6:15" x14ac:dyDescent="0.3">
      <c r="F273" s="43"/>
      <c r="G273" s="44"/>
      <c r="H273" s="43"/>
      <c r="I273" s="43"/>
      <c r="J273" s="43"/>
      <c r="K273" s="43"/>
      <c r="L273" s="43"/>
      <c r="M273" s="43"/>
      <c r="N273" s="43"/>
      <c r="O273" s="43"/>
    </row>
    <row r="274" spans="6:15" x14ac:dyDescent="0.3">
      <c r="F274" s="43"/>
      <c r="G274" s="44"/>
      <c r="H274" s="43"/>
      <c r="I274" s="43"/>
      <c r="J274" s="43"/>
      <c r="K274" s="43"/>
      <c r="L274" s="43"/>
      <c r="M274" s="43"/>
      <c r="N274" s="43"/>
      <c r="O274" s="43"/>
    </row>
    <row r="275" spans="6:15" x14ac:dyDescent="0.3">
      <c r="F275" s="43"/>
      <c r="G275" s="44"/>
      <c r="H275" s="43"/>
      <c r="I275" s="43"/>
      <c r="J275" s="43"/>
      <c r="K275" s="43"/>
      <c r="L275" s="43"/>
      <c r="M275" s="43"/>
      <c r="N275" s="43"/>
      <c r="O275" s="43"/>
    </row>
    <row r="276" spans="6:15" x14ac:dyDescent="0.3">
      <c r="F276" s="43"/>
      <c r="G276" s="44"/>
      <c r="H276" s="43"/>
      <c r="I276" s="43"/>
      <c r="J276" s="43"/>
      <c r="K276" s="43"/>
      <c r="L276" s="43"/>
      <c r="M276" s="43"/>
      <c r="N276" s="43"/>
      <c r="O276" s="43"/>
    </row>
    <row r="277" spans="6:15" x14ac:dyDescent="0.3">
      <c r="F277" s="43"/>
      <c r="G277" s="44"/>
      <c r="H277" s="43"/>
      <c r="I277" s="43"/>
      <c r="J277" s="43"/>
      <c r="K277" s="43"/>
      <c r="L277" s="43"/>
      <c r="M277" s="43"/>
      <c r="N277" s="43"/>
      <c r="O277" s="43"/>
    </row>
    <row r="278" spans="6:15" x14ac:dyDescent="0.3">
      <c r="F278" s="43"/>
      <c r="G278" s="44"/>
      <c r="H278" s="43"/>
      <c r="I278" s="43"/>
      <c r="J278" s="43"/>
      <c r="K278" s="43"/>
      <c r="L278" s="43"/>
      <c r="M278" s="43"/>
      <c r="N278" s="43"/>
      <c r="O278" s="43"/>
    </row>
    <row r="279" spans="6:15" x14ac:dyDescent="0.3">
      <c r="F279" s="43"/>
      <c r="G279" s="44"/>
      <c r="H279" s="43"/>
      <c r="I279" s="43"/>
      <c r="J279" s="43"/>
      <c r="K279" s="43"/>
      <c r="L279" s="43"/>
      <c r="M279" s="43"/>
      <c r="N279" s="43"/>
      <c r="O279" s="43"/>
    </row>
    <row r="280" spans="6:15" x14ac:dyDescent="0.3">
      <c r="F280" s="43"/>
      <c r="G280" s="44"/>
      <c r="H280" s="43"/>
      <c r="I280" s="43"/>
      <c r="J280" s="43"/>
      <c r="K280" s="43"/>
      <c r="L280" s="43"/>
      <c r="M280" s="43"/>
      <c r="N280" s="43"/>
      <c r="O280" s="43"/>
    </row>
    <row r="281" spans="6:15" x14ac:dyDescent="0.3">
      <c r="F281" s="43"/>
      <c r="G281" s="44"/>
      <c r="H281" s="43"/>
      <c r="I281" s="43"/>
      <c r="J281" s="43"/>
      <c r="K281" s="43"/>
      <c r="L281" s="43"/>
      <c r="M281" s="43"/>
      <c r="N281" s="43"/>
      <c r="O281" s="43"/>
    </row>
    <row r="282" spans="6:15" x14ac:dyDescent="0.3">
      <c r="F282" s="43"/>
      <c r="G282" s="44"/>
      <c r="H282" s="43"/>
      <c r="I282" s="43"/>
      <c r="J282" s="43"/>
      <c r="K282" s="43"/>
      <c r="L282" s="43"/>
      <c r="M282" s="43"/>
      <c r="N282" s="43"/>
      <c r="O282" s="43"/>
    </row>
    <row r="283" spans="6:15" x14ac:dyDescent="0.3">
      <c r="F283" s="43"/>
      <c r="G283" s="44"/>
      <c r="H283" s="43"/>
      <c r="I283" s="43"/>
      <c r="J283" s="43"/>
      <c r="K283" s="43"/>
      <c r="L283" s="43"/>
      <c r="M283" s="43"/>
      <c r="N283" s="43"/>
      <c r="O283" s="43"/>
    </row>
    <row r="284" spans="6:15" x14ac:dyDescent="0.3">
      <c r="F284" s="43"/>
      <c r="G284" s="44"/>
      <c r="H284" s="43"/>
      <c r="I284" s="43"/>
      <c r="J284" s="43"/>
      <c r="K284" s="43"/>
      <c r="L284" s="43"/>
      <c r="M284" s="43"/>
      <c r="N284" s="43"/>
      <c r="O284" s="43"/>
    </row>
    <row r="285" spans="6:15" x14ac:dyDescent="0.3">
      <c r="F285" s="43"/>
      <c r="G285" s="44"/>
      <c r="H285" s="43"/>
      <c r="I285" s="43"/>
      <c r="J285" s="43"/>
      <c r="K285" s="43"/>
      <c r="L285" s="43"/>
      <c r="M285" s="43"/>
      <c r="N285" s="43"/>
      <c r="O285" s="43"/>
    </row>
    <row r="286" spans="6:15" x14ac:dyDescent="0.3">
      <c r="F286" s="43"/>
      <c r="G286" s="44"/>
      <c r="H286" s="43"/>
      <c r="I286" s="43"/>
      <c r="J286" s="43"/>
      <c r="K286" s="43"/>
      <c r="L286" s="43"/>
      <c r="M286" s="43"/>
      <c r="N286" s="43"/>
      <c r="O286" s="43"/>
    </row>
    <row r="287" spans="6:15" x14ac:dyDescent="0.3">
      <c r="F287" s="43"/>
      <c r="G287" s="44"/>
      <c r="H287" s="43"/>
      <c r="I287" s="43"/>
      <c r="J287" s="43"/>
      <c r="K287" s="43"/>
      <c r="L287" s="43"/>
      <c r="M287" s="43"/>
      <c r="N287" s="43"/>
      <c r="O287" s="43"/>
    </row>
    <row r="288" spans="6:15" x14ac:dyDescent="0.3">
      <c r="F288" s="43"/>
      <c r="G288" s="44"/>
      <c r="H288" s="43"/>
      <c r="I288" s="43"/>
      <c r="J288" s="43"/>
      <c r="K288" s="43"/>
      <c r="L288" s="43"/>
      <c r="M288" s="43"/>
      <c r="N288" s="43"/>
      <c r="O288" s="43"/>
    </row>
    <row r="289" spans="6:15" x14ac:dyDescent="0.3">
      <c r="F289" s="43"/>
      <c r="G289" s="44"/>
      <c r="H289" s="43"/>
      <c r="I289" s="43"/>
      <c r="J289" s="43"/>
      <c r="K289" s="43"/>
      <c r="L289" s="43"/>
      <c r="M289" s="43"/>
      <c r="N289" s="43"/>
      <c r="O289" s="43"/>
    </row>
    <row r="290" spans="6:15" x14ac:dyDescent="0.3">
      <c r="F290" s="43"/>
      <c r="G290" s="44"/>
      <c r="H290" s="43"/>
      <c r="I290" s="43"/>
      <c r="J290" s="43"/>
      <c r="K290" s="43"/>
      <c r="L290" s="43"/>
      <c r="M290" s="43"/>
      <c r="N290" s="43"/>
      <c r="O290" s="43"/>
    </row>
    <row r="291" spans="6:15" x14ac:dyDescent="0.3">
      <c r="F291" s="43"/>
      <c r="G291" s="44"/>
      <c r="H291" s="43"/>
      <c r="I291" s="43"/>
      <c r="J291" s="43"/>
      <c r="K291" s="43"/>
      <c r="L291" s="43"/>
      <c r="M291" s="43"/>
      <c r="N291" s="43"/>
      <c r="O291" s="43"/>
    </row>
    <row r="292" spans="6:15" x14ac:dyDescent="0.3">
      <c r="F292" s="43"/>
      <c r="G292" s="44"/>
      <c r="H292" s="43"/>
      <c r="I292" s="43"/>
      <c r="J292" s="43"/>
      <c r="K292" s="43"/>
      <c r="L292" s="43"/>
      <c r="M292" s="43"/>
      <c r="N292" s="43"/>
      <c r="O292" s="43"/>
    </row>
    <row r="293" spans="6:15" x14ac:dyDescent="0.3">
      <c r="F293" s="43"/>
      <c r="G293" s="44"/>
      <c r="H293" s="43"/>
      <c r="I293" s="43"/>
      <c r="J293" s="43"/>
      <c r="K293" s="43"/>
      <c r="L293" s="43"/>
      <c r="M293" s="43"/>
      <c r="N293" s="43"/>
      <c r="O293" s="43"/>
    </row>
    <row r="294" spans="6:15" x14ac:dyDescent="0.3">
      <c r="F294" s="43"/>
      <c r="G294" s="44"/>
      <c r="H294" s="43"/>
      <c r="I294" s="43"/>
      <c r="J294" s="43"/>
      <c r="K294" s="43"/>
      <c r="L294" s="43"/>
      <c r="M294" s="43"/>
      <c r="N294" s="43"/>
      <c r="O294" s="43"/>
    </row>
    <row r="295" spans="6:15" x14ac:dyDescent="0.3">
      <c r="F295" s="43"/>
      <c r="G295" s="44"/>
      <c r="H295" s="43"/>
      <c r="I295" s="43"/>
      <c r="J295" s="43"/>
      <c r="K295" s="43"/>
      <c r="L295" s="43"/>
      <c r="M295" s="43"/>
      <c r="N295" s="43"/>
      <c r="O295" s="43"/>
    </row>
    <row r="296" spans="6:15" x14ac:dyDescent="0.3">
      <c r="F296" s="43"/>
      <c r="G296" s="44"/>
      <c r="H296" s="43"/>
      <c r="I296" s="43"/>
      <c r="J296" s="43"/>
      <c r="K296" s="43"/>
      <c r="L296" s="43"/>
      <c r="M296" s="43"/>
      <c r="N296" s="43"/>
      <c r="O296" s="43"/>
    </row>
    <row r="297" spans="6:15" x14ac:dyDescent="0.3">
      <c r="F297" s="43"/>
      <c r="G297" s="44"/>
      <c r="H297" s="43"/>
      <c r="I297" s="43"/>
      <c r="J297" s="43"/>
      <c r="K297" s="43"/>
      <c r="L297" s="43"/>
      <c r="M297" s="43"/>
      <c r="N297" s="43"/>
      <c r="O297" s="43"/>
    </row>
    <row r="298" spans="6:15" x14ac:dyDescent="0.3">
      <c r="F298" s="43"/>
      <c r="G298" s="44"/>
      <c r="H298" s="43"/>
      <c r="I298" s="43"/>
      <c r="J298" s="43"/>
      <c r="K298" s="43"/>
      <c r="L298" s="43"/>
      <c r="M298" s="43"/>
      <c r="N298" s="43"/>
      <c r="O298" s="43"/>
    </row>
    <row r="299" spans="6:15" x14ac:dyDescent="0.3">
      <c r="F299" s="43"/>
      <c r="G299" s="44"/>
      <c r="H299" s="43"/>
      <c r="I299" s="43"/>
      <c r="J299" s="43"/>
      <c r="K299" s="43"/>
      <c r="L299" s="43"/>
      <c r="M299" s="43"/>
      <c r="N299" s="43"/>
      <c r="O299" s="43"/>
    </row>
    <row r="300" spans="6:15" x14ac:dyDescent="0.3">
      <c r="F300" s="43"/>
      <c r="G300" s="44"/>
      <c r="H300" s="43"/>
      <c r="I300" s="43"/>
      <c r="J300" s="43"/>
      <c r="K300" s="43"/>
      <c r="L300" s="43"/>
      <c r="M300" s="43"/>
      <c r="N300" s="43"/>
      <c r="O300" s="43"/>
    </row>
    <row r="301" spans="6:15" x14ac:dyDescent="0.3">
      <c r="F301" s="43"/>
      <c r="G301" s="44"/>
      <c r="H301" s="43"/>
      <c r="I301" s="43"/>
      <c r="J301" s="43"/>
      <c r="K301" s="43"/>
      <c r="L301" s="43"/>
      <c r="M301" s="43"/>
      <c r="N301" s="43"/>
      <c r="O301" s="43"/>
    </row>
    <row r="302" spans="6:15" x14ac:dyDescent="0.3">
      <c r="F302" s="43"/>
      <c r="G302" s="44"/>
      <c r="H302" s="43"/>
      <c r="I302" s="43"/>
      <c r="J302" s="43"/>
      <c r="K302" s="43"/>
      <c r="L302" s="43"/>
      <c r="M302" s="43"/>
      <c r="N302" s="43"/>
      <c r="O302" s="43"/>
    </row>
    <row r="303" spans="6:15" x14ac:dyDescent="0.3">
      <c r="F303" s="43"/>
      <c r="G303" s="44"/>
      <c r="H303" s="43"/>
      <c r="I303" s="43"/>
      <c r="J303" s="43"/>
      <c r="K303" s="43"/>
      <c r="L303" s="43"/>
      <c r="M303" s="43"/>
      <c r="N303" s="43"/>
      <c r="O303" s="43"/>
    </row>
    <row r="304" spans="6:15" x14ac:dyDescent="0.3">
      <c r="F304" s="43"/>
      <c r="G304" s="44"/>
      <c r="H304" s="43"/>
      <c r="I304" s="43"/>
      <c r="J304" s="43"/>
      <c r="K304" s="43"/>
      <c r="L304" s="43"/>
      <c r="M304" s="43"/>
      <c r="N304" s="43"/>
      <c r="O304" s="43"/>
    </row>
    <row r="305" spans="6:15" x14ac:dyDescent="0.3">
      <c r="F305" s="43"/>
      <c r="G305" s="44"/>
      <c r="H305" s="43"/>
      <c r="I305" s="43"/>
      <c r="J305" s="43"/>
      <c r="K305" s="43"/>
      <c r="L305" s="43"/>
      <c r="M305" s="43"/>
      <c r="N305" s="43"/>
      <c r="O305" s="43"/>
    </row>
    <row r="306" spans="6:15" x14ac:dyDescent="0.3">
      <c r="F306" s="43"/>
      <c r="G306" s="44"/>
      <c r="H306" s="43"/>
      <c r="I306" s="43"/>
      <c r="J306" s="43"/>
      <c r="K306" s="43"/>
      <c r="L306" s="43"/>
      <c r="M306" s="43"/>
      <c r="N306" s="43"/>
      <c r="O306" s="43"/>
    </row>
    <row r="307" spans="6:15" x14ac:dyDescent="0.3">
      <c r="F307" s="43"/>
      <c r="G307" s="44"/>
      <c r="H307" s="43"/>
      <c r="I307" s="43"/>
      <c r="J307" s="43"/>
      <c r="K307" s="43"/>
      <c r="L307" s="43"/>
      <c r="M307" s="43"/>
      <c r="N307" s="43"/>
      <c r="O307" s="43"/>
    </row>
    <row r="308" spans="6:15" x14ac:dyDescent="0.3">
      <c r="F308" s="43"/>
      <c r="G308" s="44"/>
      <c r="H308" s="43"/>
      <c r="I308" s="43"/>
      <c r="J308" s="43"/>
      <c r="K308" s="43"/>
      <c r="L308" s="43"/>
      <c r="M308" s="43"/>
      <c r="N308" s="43"/>
      <c r="O308" s="43"/>
    </row>
    <row r="309" spans="6:15" x14ac:dyDescent="0.3">
      <c r="F309" s="43"/>
      <c r="G309" s="44"/>
      <c r="H309" s="43"/>
      <c r="I309" s="43"/>
      <c r="J309" s="43"/>
      <c r="K309" s="43"/>
      <c r="L309" s="43"/>
      <c r="M309" s="43"/>
      <c r="N309" s="43"/>
      <c r="O309" s="43"/>
    </row>
    <row r="310" spans="6:15" x14ac:dyDescent="0.3">
      <c r="F310" s="43"/>
      <c r="G310" s="44"/>
      <c r="H310" s="43"/>
      <c r="I310" s="43"/>
      <c r="J310" s="43"/>
      <c r="K310" s="43"/>
      <c r="L310" s="43"/>
      <c r="M310" s="43"/>
      <c r="N310" s="43"/>
      <c r="O310" s="43"/>
    </row>
    <row r="311" spans="6:15" x14ac:dyDescent="0.3">
      <c r="F311" s="43"/>
      <c r="G311" s="44"/>
      <c r="H311" s="43"/>
      <c r="I311" s="43"/>
      <c r="J311" s="43"/>
      <c r="K311" s="43"/>
      <c r="L311" s="43"/>
      <c r="M311" s="43"/>
      <c r="N311" s="43"/>
      <c r="O311" s="43"/>
    </row>
    <row r="312" spans="6:15" x14ac:dyDescent="0.3">
      <c r="F312" s="43"/>
      <c r="G312" s="44"/>
      <c r="H312" s="43"/>
      <c r="I312" s="43"/>
      <c r="J312" s="43"/>
      <c r="K312" s="43"/>
      <c r="L312" s="43"/>
      <c r="M312" s="43"/>
      <c r="N312" s="43"/>
      <c r="O312" s="43"/>
    </row>
    <row r="313" spans="6:15" x14ac:dyDescent="0.3">
      <c r="F313" s="43"/>
      <c r="G313" s="44"/>
      <c r="H313" s="43"/>
      <c r="I313" s="43"/>
      <c r="J313" s="43"/>
      <c r="K313" s="43"/>
      <c r="L313" s="43"/>
      <c r="M313" s="43"/>
      <c r="N313" s="43"/>
      <c r="O313" s="43"/>
    </row>
    <row r="314" spans="6:15" x14ac:dyDescent="0.3">
      <c r="F314" s="43"/>
      <c r="G314" s="44"/>
      <c r="H314" s="43"/>
      <c r="I314" s="43"/>
      <c r="J314" s="43"/>
      <c r="K314" s="43"/>
      <c r="L314" s="43"/>
      <c r="M314" s="43"/>
      <c r="N314" s="43"/>
      <c r="O314" s="43"/>
    </row>
    <row r="315" spans="6:15" x14ac:dyDescent="0.3">
      <c r="F315" s="43"/>
      <c r="G315" s="44"/>
      <c r="H315" s="43"/>
      <c r="I315" s="43"/>
      <c r="J315" s="43"/>
      <c r="K315" s="43"/>
      <c r="L315" s="43"/>
      <c r="M315" s="43"/>
      <c r="N315" s="43"/>
      <c r="O315" s="43"/>
    </row>
    <row r="316" spans="6:15" x14ac:dyDescent="0.3">
      <c r="F316" s="43"/>
      <c r="G316" s="44"/>
      <c r="H316" s="43"/>
      <c r="I316" s="43"/>
      <c r="J316" s="43"/>
      <c r="K316" s="43"/>
      <c r="L316" s="43"/>
      <c r="M316" s="43"/>
      <c r="N316" s="43"/>
      <c r="O316" s="43"/>
    </row>
    <row r="317" spans="6:15" x14ac:dyDescent="0.3">
      <c r="F317" s="43"/>
      <c r="G317" s="44"/>
      <c r="H317" s="43"/>
      <c r="I317" s="43"/>
      <c r="J317" s="43"/>
      <c r="K317" s="43"/>
      <c r="L317" s="43"/>
      <c r="M317" s="43"/>
      <c r="N317" s="43"/>
      <c r="O317" s="43"/>
    </row>
    <row r="318" spans="6:15" x14ac:dyDescent="0.3">
      <c r="F318" s="43"/>
      <c r="G318" s="44"/>
      <c r="H318" s="43"/>
      <c r="I318" s="43"/>
      <c r="J318" s="43"/>
      <c r="K318" s="43"/>
      <c r="L318" s="43"/>
      <c r="M318" s="43"/>
      <c r="N318" s="43"/>
      <c r="O318" s="43"/>
    </row>
    <row r="319" spans="6:15" x14ac:dyDescent="0.3">
      <c r="F319" s="43"/>
      <c r="G319" s="44"/>
      <c r="H319" s="43"/>
      <c r="I319" s="43"/>
      <c r="J319" s="43"/>
      <c r="K319" s="43"/>
      <c r="L319" s="43"/>
      <c r="M319" s="43"/>
      <c r="N319" s="43"/>
      <c r="O319" s="43"/>
    </row>
    <row r="320" spans="6:15" x14ac:dyDescent="0.3">
      <c r="F320" s="43"/>
      <c r="G320" s="44"/>
      <c r="H320" s="43"/>
      <c r="I320" s="43"/>
      <c r="J320" s="43"/>
      <c r="K320" s="43"/>
      <c r="L320" s="43"/>
      <c r="M320" s="43"/>
      <c r="N320" s="43"/>
      <c r="O320" s="43"/>
    </row>
    <row r="321" spans="6:15" x14ac:dyDescent="0.3">
      <c r="F321" s="43"/>
      <c r="G321" s="44"/>
      <c r="H321" s="43"/>
      <c r="I321" s="43"/>
      <c r="J321" s="43"/>
      <c r="K321" s="43"/>
      <c r="L321" s="43"/>
      <c r="M321" s="43"/>
      <c r="N321" s="43"/>
      <c r="O321" s="43"/>
    </row>
    <row r="322" spans="6:15" x14ac:dyDescent="0.3">
      <c r="F322" s="43"/>
      <c r="G322" s="44"/>
      <c r="H322" s="43"/>
      <c r="I322" s="43"/>
      <c r="J322" s="43"/>
      <c r="K322" s="43"/>
      <c r="L322" s="43"/>
      <c r="M322" s="43"/>
      <c r="N322" s="43"/>
      <c r="O322" s="43"/>
    </row>
    <row r="323" spans="6:15" x14ac:dyDescent="0.3">
      <c r="F323" s="43"/>
      <c r="G323" s="44"/>
      <c r="H323" s="43"/>
      <c r="I323" s="43"/>
      <c r="J323" s="43"/>
      <c r="K323" s="43"/>
      <c r="L323" s="43"/>
      <c r="M323" s="43"/>
      <c r="N323" s="43"/>
      <c r="O323" s="43"/>
    </row>
    <row r="324" spans="6:15" x14ac:dyDescent="0.3">
      <c r="F324" s="43"/>
      <c r="G324" s="44"/>
      <c r="H324" s="43"/>
      <c r="I324" s="43"/>
      <c r="J324" s="43"/>
      <c r="K324" s="43"/>
      <c r="L324" s="43"/>
      <c r="M324" s="43"/>
      <c r="N324" s="43"/>
      <c r="O324" s="43"/>
    </row>
    <row r="325" spans="6:15" x14ac:dyDescent="0.3">
      <c r="F325" s="43"/>
      <c r="G325" s="44"/>
      <c r="H325" s="43"/>
      <c r="I325" s="43"/>
      <c r="J325" s="43"/>
      <c r="K325" s="43"/>
      <c r="L325" s="43"/>
      <c r="M325" s="43"/>
      <c r="N325" s="43"/>
      <c r="O325" s="43"/>
    </row>
    <row r="326" spans="6:15" x14ac:dyDescent="0.3">
      <c r="F326" s="43"/>
      <c r="G326" s="44"/>
      <c r="H326" s="43"/>
      <c r="I326" s="43"/>
      <c r="J326" s="43"/>
      <c r="K326" s="43"/>
      <c r="L326" s="43"/>
      <c r="M326" s="43"/>
      <c r="N326" s="43"/>
      <c r="O326" s="43"/>
    </row>
    <row r="327" spans="6:15" x14ac:dyDescent="0.3">
      <c r="F327" s="43"/>
      <c r="G327" s="44"/>
      <c r="H327" s="43"/>
      <c r="I327" s="43"/>
      <c r="J327" s="43"/>
      <c r="K327" s="43"/>
      <c r="L327" s="43"/>
      <c r="M327" s="43"/>
      <c r="N327" s="43"/>
      <c r="O327" s="43"/>
    </row>
    <row r="328" spans="6:15" x14ac:dyDescent="0.3">
      <c r="F328" s="43"/>
      <c r="G328" s="44"/>
      <c r="H328" s="43"/>
      <c r="I328" s="43"/>
      <c r="J328" s="43"/>
      <c r="K328" s="43"/>
      <c r="L328" s="43"/>
      <c r="M328" s="43"/>
      <c r="N328" s="43"/>
      <c r="O328" s="43"/>
    </row>
    <row r="329" spans="6:15" x14ac:dyDescent="0.3">
      <c r="F329" s="43"/>
      <c r="G329" s="44"/>
      <c r="H329" s="43"/>
      <c r="I329" s="43"/>
      <c r="J329" s="43"/>
      <c r="K329" s="43"/>
      <c r="L329" s="43"/>
      <c r="M329" s="43"/>
      <c r="N329" s="43"/>
      <c r="O329" s="43"/>
    </row>
    <row r="330" spans="6:15" x14ac:dyDescent="0.3">
      <c r="F330" s="43"/>
      <c r="G330" s="44"/>
      <c r="H330" s="43"/>
      <c r="I330" s="43"/>
      <c r="J330" s="43"/>
      <c r="K330" s="43"/>
      <c r="L330" s="43"/>
      <c r="M330" s="43"/>
      <c r="N330" s="43"/>
      <c r="O330" s="43"/>
    </row>
    <row r="331" spans="6:15" x14ac:dyDescent="0.3">
      <c r="F331" s="43"/>
      <c r="G331" s="44"/>
      <c r="H331" s="43"/>
      <c r="I331" s="43"/>
      <c r="J331" s="43"/>
      <c r="K331" s="43"/>
      <c r="L331" s="43"/>
      <c r="M331" s="43"/>
      <c r="N331" s="43"/>
      <c r="O331" s="43"/>
    </row>
    <row r="332" spans="6:15" x14ac:dyDescent="0.3">
      <c r="F332" s="43"/>
      <c r="G332" s="44"/>
      <c r="H332" s="43"/>
      <c r="I332" s="43"/>
      <c r="J332" s="43"/>
      <c r="K332" s="43"/>
      <c r="L332" s="43"/>
      <c r="M332" s="43"/>
      <c r="N332" s="43"/>
      <c r="O332" s="43"/>
    </row>
    <row r="333" spans="6:15" x14ac:dyDescent="0.3">
      <c r="F333" s="43"/>
      <c r="G333" s="44"/>
      <c r="H333" s="43"/>
      <c r="I333" s="43"/>
      <c r="J333" s="43"/>
      <c r="K333" s="43"/>
      <c r="L333" s="43"/>
      <c r="M333" s="43"/>
      <c r="N333" s="43"/>
      <c r="O333" s="43"/>
    </row>
    <row r="334" spans="6:15" x14ac:dyDescent="0.3">
      <c r="F334" s="43"/>
      <c r="G334" s="44"/>
      <c r="H334" s="43"/>
      <c r="I334" s="43"/>
      <c r="J334" s="43"/>
      <c r="K334" s="43"/>
      <c r="L334" s="43"/>
      <c r="M334" s="43"/>
      <c r="N334" s="43"/>
      <c r="O334" s="43"/>
    </row>
    <row r="335" spans="6:15" x14ac:dyDescent="0.3">
      <c r="F335" s="43"/>
      <c r="G335" s="44"/>
      <c r="H335" s="43"/>
      <c r="I335" s="43"/>
      <c r="J335" s="43"/>
      <c r="K335" s="43"/>
      <c r="L335" s="43"/>
      <c r="M335" s="43"/>
      <c r="N335" s="43"/>
      <c r="O335" s="43"/>
    </row>
    <row r="336" spans="6:15" x14ac:dyDescent="0.3">
      <c r="F336" s="43"/>
      <c r="G336" s="44"/>
      <c r="H336" s="43"/>
      <c r="I336" s="43"/>
      <c r="J336" s="43"/>
      <c r="K336" s="43"/>
      <c r="L336" s="43"/>
      <c r="M336" s="43"/>
      <c r="N336" s="43"/>
      <c r="O336" s="43"/>
    </row>
    <row r="337" spans="6:15" x14ac:dyDescent="0.3">
      <c r="F337" s="43"/>
      <c r="G337" s="44"/>
      <c r="H337" s="43"/>
      <c r="I337" s="43"/>
      <c r="J337" s="43"/>
      <c r="K337" s="43"/>
      <c r="L337" s="43"/>
      <c r="M337" s="43"/>
      <c r="N337" s="43"/>
      <c r="O337" s="43"/>
    </row>
    <row r="338" spans="6:15" x14ac:dyDescent="0.3">
      <c r="F338" s="43"/>
      <c r="G338" s="44"/>
      <c r="H338" s="43"/>
      <c r="I338" s="43"/>
      <c r="J338" s="43"/>
      <c r="K338" s="43"/>
      <c r="L338" s="43"/>
      <c r="M338" s="43"/>
      <c r="N338" s="43"/>
      <c r="O338" s="43"/>
    </row>
    <row r="339" spans="6:15" x14ac:dyDescent="0.3">
      <c r="F339" s="43"/>
      <c r="G339" s="44"/>
      <c r="H339" s="43"/>
      <c r="I339" s="43"/>
      <c r="J339" s="43"/>
      <c r="K339" s="43"/>
      <c r="L339" s="43"/>
      <c r="M339" s="43"/>
      <c r="N339" s="43"/>
      <c r="O339" s="43"/>
    </row>
    <row r="340" spans="6:15" x14ac:dyDescent="0.3">
      <c r="F340" s="43"/>
      <c r="G340" s="44"/>
      <c r="H340" s="43"/>
      <c r="I340" s="43"/>
      <c r="J340" s="43"/>
      <c r="K340" s="43"/>
      <c r="L340" s="43"/>
      <c r="M340" s="43"/>
      <c r="N340" s="43"/>
      <c r="O340" s="43"/>
    </row>
    <row r="341" spans="6:15" x14ac:dyDescent="0.3">
      <c r="F341" s="43"/>
      <c r="G341" s="44"/>
      <c r="H341" s="43"/>
      <c r="I341" s="43"/>
      <c r="J341" s="43"/>
      <c r="K341" s="43"/>
      <c r="L341" s="43"/>
      <c r="M341" s="43"/>
      <c r="N341" s="43"/>
      <c r="O341" s="43"/>
    </row>
    <row r="342" spans="6:15" x14ac:dyDescent="0.3">
      <c r="F342" s="43"/>
      <c r="G342" s="44"/>
      <c r="H342" s="43"/>
      <c r="I342" s="43"/>
      <c r="J342" s="43"/>
      <c r="K342" s="43"/>
      <c r="L342" s="43"/>
      <c r="M342" s="43"/>
      <c r="N342" s="43"/>
      <c r="O342" s="43"/>
    </row>
    <row r="343" spans="6:15" x14ac:dyDescent="0.3">
      <c r="F343" s="43"/>
      <c r="G343" s="44"/>
      <c r="H343" s="43"/>
      <c r="I343" s="43"/>
      <c r="J343" s="43"/>
      <c r="K343" s="43"/>
      <c r="L343" s="43"/>
      <c r="M343" s="43"/>
      <c r="N343" s="43"/>
      <c r="O343" s="43"/>
    </row>
    <row r="344" spans="6:15" x14ac:dyDescent="0.3">
      <c r="F344" s="43"/>
      <c r="G344" s="44"/>
      <c r="H344" s="43"/>
      <c r="I344" s="43"/>
      <c r="J344" s="43"/>
      <c r="K344" s="43"/>
      <c r="L344" s="43"/>
      <c r="M344" s="43"/>
      <c r="N344" s="43"/>
      <c r="O344" s="43"/>
    </row>
    <row r="345" spans="6:15" x14ac:dyDescent="0.3">
      <c r="F345" s="43"/>
      <c r="G345" s="44"/>
      <c r="H345" s="43"/>
      <c r="I345" s="43"/>
      <c r="J345" s="43"/>
      <c r="K345" s="43"/>
      <c r="L345" s="43"/>
      <c r="M345" s="43"/>
      <c r="N345" s="43"/>
      <c r="O345" s="43"/>
    </row>
    <row r="346" spans="6:15" x14ac:dyDescent="0.3">
      <c r="F346" s="43"/>
      <c r="G346" s="44"/>
      <c r="H346" s="43"/>
      <c r="I346" s="43"/>
      <c r="J346" s="43"/>
      <c r="K346" s="43"/>
      <c r="L346" s="43"/>
      <c r="M346" s="43"/>
      <c r="N346" s="43"/>
      <c r="O346" s="43"/>
    </row>
    <row r="347" spans="6:15" x14ac:dyDescent="0.3">
      <c r="F347" s="43"/>
      <c r="G347" s="44"/>
      <c r="H347" s="43"/>
      <c r="I347" s="43"/>
      <c r="J347" s="43"/>
      <c r="K347" s="43"/>
      <c r="L347" s="43"/>
      <c r="M347" s="43"/>
      <c r="N347" s="43"/>
      <c r="O347" s="43"/>
    </row>
    <row r="348" spans="6:15" x14ac:dyDescent="0.3">
      <c r="F348" s="43"/>
      <c r="G348" s="44"/>
      <c r="H348" s="43"/>
      <c r="I348" s="43"/>
      <c r="J348" s="43"/>
      <c r="K348" s="43"/>
      <c r="L348" s="43"/>
      <c r="M348" s="43"/>
      <c r="N348" s="43"/>
      <c r="O348" s="43"/>
    </row>
    <row r="349" spans="6:15" x14ac:dyDescent="0.3">
      <c r="F349" s="43"/>
      <c r="G349" s="44"/>
      <c r="H349" s="43"/>
      <c r="I349" s="43"/>
      <c r="J349" s="43"/>
      <c r="K349" s="43"/>
      <c r="L349" s="43"/>
      <c r="M349" s="43"/>
      <c r="N349" s="43"/>
      <c r="O349" s="43"/>
    </row>
    <row r="350" spans="6:15" x14ac:dyDescent="0.3">
      <c r="F350" s="43"/>
      <c r="G350" s="44"/>
      <c r="H350" s="43"/>
      <c r="I350" s="43"/>
      <c r="J350" s="43"/>
      <c r="K350" s="43"/>
      <c r="L350" s="43"/>
      <c r="M350" s="43"/>
      <c r="N350" s="43"/>
      <c r="O350" s="43"/>
    </row>
    <row r="351" spans="6:15" x14ac:dyDescent="0.3">
      <c r="F351" s="43"/>
      <c r="G351" s="44"/>
      <c r="H351" s="43"/>
      <c r="I351" s="43"/>
      <c r="J351" s="43"/>
      <c r="K351" s="43"/>
      <c r="L351" s="43"/>
      <c r="M351" s="43"/>
      <c r="N351" s="43"/>
      <c r="O351" s="43"/>
    </row>
    <row r="352" spans="6:15" x14ac:dyDescent="0.3">
      <c r="F352" s="43"/>
      <c r="G352" s="44"/>
      <c r="H352" s="43"/>
      <c r="I352" s="43"/>
      <c r="J352" s="43"/>
      <c r="K352" s="43"/>
      <c r="L352" s="43"/>
      <c r="M352" s="43"/>
      <c r="N352" s="43"/>
      <c r="O352" s="43"/>
    </row>
    <row r="353" spans="6:15" x14ac:dyDescent="0.3">
      <c r="F353" s="43"/>
      <c r="G353" s="44"/>
      <c r="H353" s="43"/>
      <c r="I353" s="43"/>
      <c r="J353" s="43"/>
      <c r="K353" s="43"/>
      <c r="L353" s="43"/>
      <c r="M353" s="43"/>
      <c r="N353" s="43"/>
      <c r="O353" s="43"/>
    </row>
    <row r="354" spans="6:15" x14ac:dyDescent="0.3">
      <c r="F354" s="43"/>
      <c r="G354" s="44"/>
      <c r="H354" s="43"/>
      <c r="I354" s="43"/>
      <c r="J354" s="43"/>
      <c r="K354" s="43"/>
      <c r="L354" s="43"/>
      <c r="M354" s="43"/>
      <c r="N354" s="43"/>
      <c r="O354" s="43"/>
    </row>
    <row r="355" spans="6:15" x14ac:dyDescent="0.3">
      <c r="F355" s="43"/>
      <c r="G355" s="44"/>
      <c r="H355" s="43"/>
      <c r="I355" s="43"/>
      <c r="J355" s="43"/>
      <c r="K355" s="43"/>
      <c r="L355" s="43"/>
      <c r="M355" s="43"/>
      <c r="N355" s="43"/>
      <c r="O355" s="43"/>
    </row>
    <row r="356" spans="6:15" x14ac:dyDescent="0.3">
      <c r="F356" s="43"/>
      <c r="G356" s="44"/>
      <c r="H356" s="43"/>
      <c r="I356" s="43"/>
      <c r="J356" s="43"/>
      <c r="K356" s="43"/>
      <c r="L356" s="43"/>
      <c r="M356" s="43"/>
      <c r="N356" s="43"/>
      <c r="O356" s="43"/>
    </row>
    <row r="357" spans="6:15" x14ac:dyDescent="0.3">
      <c r="F357" s="43"/>
      <c r="G357" s="44"/>
      <c r="H357" s="43"/>
      <c r="I357" s="43"/>
      <c r="J357" s="43"/>
      <c r="K357" s="43"/>
      <c r="L357" s="43"/>
      <c r="M357" s="43"/>
      <c r="N357" s="43"/>
      <c r="O357" s="43"/>
    </row>
    <row r="358" spans="6:15" x14ac:dyDescent="0.3">
      <c r="F358" s="43"/>
      <c r="G358" s="44"/>
      <c r="H358" s="43"/>
      <c r="I358" s="43"/>
      <c r="J358" s="43"/>
      <c r="K358" s="43"/>
      <c r="L358" s="43"/>
      <c r="M358" s="43"/>
      <c r="N358" s="43"/>
      <c r="O358" s="43"/>
    </row>
    <row r="359" spans="6:15" x14ac:dyDescent="0.3">
      <c r="F359" s="43"/>
      <c r="G359" s="44"/>
      <c r="H359" s="43"/>
      <c r="I359" s="43"/>
      <c r="J359" s="43"/>
      <c r="K359" s="43"/>
      <c r="L359" s="43"/>
      <c r="M359" s="43"/>
      <c r="N359" s="43"/>
      <c r="O359" s="43"/>
    </row>
    <row r="360" spans="6:15" x14ac:dyDescent="0.3">
      <c r="F360" s="43"/>
      <c r="G360" s="44"/>
      <c r="H360" s="43"/>
      <c r="I360" s="43"/>
      <c r="J360" s="43"/>
      <c r="K360" s="43"/>
      <c r="L360" s="43"/>
      <c r="M360" s="43"/>
      <c r="N360" s="43"/>
      <c r="O360" s="43"/>
    </row>
    <row r="361" spans="6:15" x14ac:dyDescent="0.3">
      <c r="F361" s="43"/>
      <c r="G361" s="44"/>
      <c r="H361" s="43"/>
      <c r="I361" s="43"/>
      <c r="J361" s="43"/>
      <c r="K361" s="43"/>
      <c r="L361" s="43"/>
      <c r="M361" s="43"/>
      <c r="N361" s="43"/>
      <c r="O361" s="43"/>
    </row>
    <row r="362" spans="6:15" x14ac:dyDescent="0.3">
      <c r="F362" s="43"/>
      <c r="G362" s="44"/>
      <c r="H362" s="43"/>
      <c r="I362" s="43"/>
      <c r="J362" s="43"/>
      <c r="K362" s="43"/>
      <c r="L362" s="43"/>
      <c r="M362" s="43"/>
      <c r="N362" s="43"/>
      <c r="O362" s="43"/>
    </row>
    <row r="363" spans="6:15" x14ac:dyDescent="0.3">
      <c r="F363" s="43"/>
      <c r="G363" s="44"/>
      <c r="H363" s="43"/>
      <c r="I363" s="43"/>
      <c r="J363" s="43"/>
      <c r="K363" s="43"/>
      <c r="L363" s="43"/>
      <c r="M363" s="43"/>
      <c r="N363" s="43"/>
      <c r="O363" s="43"/>
    </row>
    <row r="364" spans="6:15" x14ac:dyDescent="0.3">
      <c r="F364" s="43"/>
      <c r="G364" s="44"/>
      <c r="H364" s="43"/>
      <c r="I364" s="43"/>
      <c r="J364" s="43"/>
      <c r="K364" s="43"/>
      <c r="L364" s="43"/>
      <c r="M364" s="43"/>
      <c r="N364" s="43"/>
      <c r="O364" s="43"/>
    </row>
    <row r="365" spans="6:15" x14ac:dyDescent="0.3">
      <c r="F365" s="43"/>
      <c r="G365" s="44"/>
      <c r="H365" s="43"/>
      <c r="I365" s="43"/>
      <c r="J365" s="43"/>
      <c r="K365" s="43"/>
      <c r="L365" s="43"/>
      <c r="M365" s="43"/>
      <c r="N365" s="43"/>
      <c r="O365" s="43"/>
    </row>
    <row r="366" spans="6:15" x14ac:dyDescent="0.3">
      <c r="F366" s="43"/>
      <c r="G366" s="44"/>
      <c r="H366" s="43"/>
      <c r="I366" s="43"/>
      <c r="J366" s="43"/>
      <c r="K366" s="43"/>
      <c r="L366" s="43"/>
      <c r="M366" s="43"/>
      <c r="N366" s="43"/>
      <c r="O366" s="43"/>
    </row>
    <row r="367" spans="6:15" x14ac:dyDescent="0.3">
      <c r="F367" s="43"/>
      <c r="G367" s="44"/>
      <c r="H367" s="43"/>
      <c r="I367" s="43"/>
      <c r="J367" s="43"/>
      <c r="K367" s="43"/>
      <c r="L367" s="43"/>
      <c r="M367" s="43"/>
      <c r="N367" s="43"/>
      <c r="O367" s="43"/>
    </row>
    <row r="368" spans="6:15" x14ac:dyDescent="0.3">
      <c r="F368" s="43"/>
      <c r="G368" s="44"/>
      <c r="H368" s="43"/>
      <c r="I368" s="43"/>
      <c r="J368" s="43"/>
      <c r="K368" s="43"/>
      <c r="L368" s="43"/>
      <c r="M368" s="43"/>
      <c r="N368" s="43"/>
      <c r="O368" s="43"/>
    </row>
    <row r="369" spans="6:15" x14ac:dyDescent="0.3">
      <c r="F369" s="43"/>
      <c r="G369" s="44"/>
      <c r="H369" s="43"/>
      <c r="I369" s="43"/>
      <c r="J369" s="43"/>
      <c r="K369" s="43"/>
      <c r="L369" s="43"/>
      <c r="M369" s="43"/>
      <c r="N369" s="43"/>
      <c r="O369" s="43"/>
    </row>
    <row r="370" spans="6:15" x14ac:dyDescent="0.3">
      <c r="F370" s="43"/>
      <c r="G370" s="44"/>
      <c r="H370" s="43"/>
      <c r="I370" s="43"/>
      <c r="J370" s="43"/>
      <c r="K370" s="43"/>
      <c r="L370" s="43"/>
      <c r="M370" s="43"/>
      <c r="N370" s="43"/>
      <c r="O370" s="43"/>
    </row>
    <row r="371" spans="6:15" x14ac:dyDescent="0.3">
      <c r="F371" s="43"/>
      <c r="G371" s="44"/>
      <c r="H371" s="43"/>
      <c r="I371" s="43"/>
      <c r="J371" s="43"/>
      <c r="K371" s="43"/>
      <c r="L371" s="43"/>
      <c r="M371" s="43"/>
      <c r="N371" s="43"/>
      <c r="O371" s="43"/>
    </row>
    <row r="372" spans="6:15" x14ac:dyDescent="0.3">
      <c r="F372" s="43"/>
      <c r="G372" s="44"/>
      <c r="H372" s="43"/>
      <c r="I372" s="43"/>
      <c r="J372" s="43"/>
      <c r="K372" s="43"/>
      <c r="L372" s="43"/>
      <c r="M372" s="43"/>
      <c r="N372" s="43"/>
      <c r="O372" s="43"/>
    </row>
    <row r="373" spans="6:15" x14ac:dyDescent="0.3">
      <c r="F373" s="43"/>
      <c r="G373" s="44"/>
      <c r="H373" s="43"/>
      <c r="I373" s="43"/>
      <c r="J373" s="43"/>
      <c r="K373" s="43"/>
      <c r="L373" s="43"/>
      <c r="M373" s="43"/>
      <c r="N373" s="43"/>
      <c r="O373" s="43"/>
    </row>
    <row r="374" spans="6:15" x14ac:dyDescent="0.3">
      <c r="F374" s="43"/>
      <c r="G374" s="44"/>
      <c r="H374" s="43"/>
      <c r="I374" s="43"/>
      <c r="J374" s="43"/>
      <c r="K374" s="43"/>
      <c r="L374" s="43"/>
      <c r="M374" s="43"/>
      <c r="N374" s="43"/>
      <c r="O374" s="43"/>
    </row>
    <row r="375" spans="6:15" x14ac:dyDescent="0.3">
      <c r="F375" s="43"/>
      <c r="G375" s="44"/>
      <c r="H375" s="43"/>
      <c r="I375" s="43"/>
      <c r="J375" s="43"/>
      <c r="K375" s="43"/>
      <c r="L375" s="43"/>
      <c r="M375" s="43"/>
      <c r="N375" s="43"/>
      <c r="O375" s="43"/>
    </row>
    <row r="376" spans="6:15" x14ac:dyDescent="0.3">
      <c r="F376" s="43"/>
      <c r="G376" s="44"/>
      <c r="H376" s="43"/>
      <c r="I376" s="43"/>
      <c r="J376" s="43"/>
      <c r="K376" s="43"/>
      <c r="L376" s="43"/>
      <c r="M376" s="43"/>
      <c r="N376" s="43"/>
      <c r="O376" s="43"/>
    </row>
    <row r="377" spans="6:15" x14ac:dyDescent="0.3">
      <c r="F377" s="43"/>
      <c r="G377" s="44"/>
      <c r="H377" s="43"/>
      <c r="I377" s="43"/>
      <c r="J377" s="43"/>
      <c r="K377" s="43"/>
      <c r="L377" s="43"/>
      <c r="M377" s="43"/>
      <c r="N377" s="43"/>
      <c r="O377" s="43"/>
    </row>
    <row r="378" spans="6:15" x14ac:dyDescent="0.3">
      <c r="F378" s="43"/>
      <c r="G378" s="44"/>
      <c r="H378" s="43"/>
      <c r="I378" s="43"/>
      <c r="J378" s="43"/>
      <c r="K378" s="43"/>
      <c r="L378" s="43"/>
      <c r="M378" s="43"/>
      <c r="N378" s="43"/>
      <c r="O378" s="43"/>
    </row>
    <row r="379" spans="6:15" x14ac:dyDescent="0.3">
      <c r="F379" s="43"/>
      <c r="G379" s="44"/>
      <c r="H379" s="43"/>
      <c r="I379" s="43"/>
      <c r="J379" s="43"/>
      <c r="K379" s="43"/>
      <c r="L379" s="43"/>
      <c r="M379" s="43"/>
      <c r="N379" s="43"/>
      <c r="O379" s="43"/>
    </row>
    <row r="380" spans="6:15" x14ac:dyDescent="0.3">
      <c r="F380" s="43"/>
      <c r="G380" s="44"/>
      <c r="H380" s="43"/>
      <c r="I380" s="43"/>
      <c r="J380" s="43"/>
      <c r="K380" s="43"/>
      <c r="L380" s="43"/>
      <c r="M380" s="43"/>
      <c r="N380" s="43"/>
      <c r="O380" s="43"/>
    </row>
    <row r="381" spans="6:15" x14ac:dyDescent="0.3">
      <c r="F381" s="43"/>
      <c r="G381" s="44"/>
      <c r="H381" s="43"/>
      <c r="I381" s="43"/>
      <c r="J381" s="43"/>
      <c r="K381" s="43"/>
      <c r="L381" s="43"/>
      <c r="M381" s="43"/>
      <c r="N381" s="43"/>
      <c r="O381" s="43"/>
    </row>
    <row r="382" spans="6:15" x14ac:dyDescent="0.3">
      <c r="F382" s="43"/>
      <c r="G382" s="44"/>
      <c r="H382" s="43"/>
      <c r="I382" s="43"/>
      <c r="J382" s="43"/>
      <c r="K382" s="43"/>
      <c r="L382" s="43"/>
      <c r="M382" s="43"/>
      <c r="N382" s="43"/>
      <c r="O382" s="43"/>
    </row>
    <row r="383" spans="6:15" x14ac:dyDescent="0.3">
      <c r="F383" s="43"/>
      <c r="G383" s="44"/>
      <c r="H383" s="43"/>
      <c r="I383" s="43"/>
      <c r="J383" s="43"/>
      <c r="K383" s="43"/>
      <c r="L383" s="43"/>
      <c r="M383" s="43"/>
      <c r="N383" s="43"/>
      <c r="O383" s="43"/>
    </row>
    <row r="384" spans="6:15" x14ac:dyDescent="0.3">
      <c r="F384" s="43"/>
      <c r="G384" s="44"/>
      <c r="H384" s="43"/>
      <c r="I384" s="43"/>
      <c r="J384" s="43"/>
      <c r="K384" s="43"/>
      <c r="L384" s="43"/>
      <c r="M384" s="43"/>
      <c r="N384" s="43"/>
      <c r="O384" s="43"/>
    </row>
    <row r="385" spans="6:15" x14ac:dyDescent="0.3">
      <c r="F385" s="43"/>
      <c r="G385" s="44"/>
      <c r="H385" s="43"/>
      <c r="I385" s="43"/>
      <c r="J385" s="43"/>
      <c r="K385" s="43"/>
      <c r="L385" s="43"/>
      <c r="M385" s="43"/>
      <c r="N385" s="43"/>
      <c r="O385" s="43"/>
    </row>
    <row r="386" spans="6:15" x14ac:dyDescent="0.3">
      <c r="F386" s="43"/>
      <c r="G386" s="44"/>
      <c r="H386" s="43"/>
      <c r="I386" s="43"/>
      <c r="J386" s="43"/>
      <c r="K386" s="43"/>
      <c r="L386" s="43"/>
      <c r="M386" s="43"/>
      <c r="N386" s="43"/>
      <c r="O386" s="43"/>
    </row>
    <row r="387" spans="6:15" x14ac:dyDescent="0.3">
      <c r="F387" s="43"/>
      <c r="G387" s="44"/>
      <c r="H387" s="43"/>
      <c r="I387" s="43"/>
      <c r="J387" s="43"/>
      <c r="K387" s="43"/>
      <c r="L387" s="43"/>
      <c r="M387" s="43"/>
      <c r="N387" s="43"/>
      <c r="O387" s="43"/>
    </row>
    <row r="388" spans="6:15" x14ac:dyDescent="0.3">
      <c r="F388" s="43"/>
      <c r="G388" s="44"/>
      <c r="H388" s="43"/>
      <c r="I388" s="43"/>
      <c r="J388" s="43"/>
      <c r="K388" s="43"/>
      <c r="L388" s="43"/>
      <c r="M388" s="43"/>
      <c r="N388" s="43"/>
      <c r="O388" s="43"/>
    </row>
    <row r="389" spans="6:15" x14ac:dyDescent="0.3">
      <c r="F389" s="43"/>
      <c r="G389" s="44"/>
      <c r="H389" s="43"/>
      <c r="I389" s="43"/>
      <c r="J389" s="43"/>
      <c r="K389" s="43"/>
      <c r="L389" s="43"/>
      <c r="M389" s="43"/>
      <c r="N389" s="43"/>
      <c r="O389" s="43"/>
    </row>
    <row r="390" spans="6:15" x14ac:dyDescent="0.3">
      <c r="F390" s="43"/>
      <c r="G390" s="44"/>
      <c r="H390" s="43"/>
      <c r="I390" s="43"/>
      <c r="J390" s="43"/>
      <c r="K390" s="43"/>
      <c r="L390" s="43"/>
      <c r="M390" s="43"/>
      <c r="N390" s="43"/>
      <c r="O390" s="43"/>
    </row>
    <row r="391" spans="6:15" x14ac:dyDescent="0.3">
      <c r="F391" s="43"/>
      <c r="G391" s="44"/>
      <c r="H391" s="43"/>
      <c r="I391" s="43"/>
      <c r="J391" s="43"/>
      <c r="K391" s="43"/>
      <c r="L391" s="43"/>
      <c r="M391" s="43"/>
      <c r="N391" s="43"/>
      <c r="O391" s="43"/>
    </row>
    <row r="392" spans="6:15" x14ac:dyDescent="0.3">
      <c r="F392" s="43"/>
      <c r="G392" s="44"/>
      <c r="H392" s="43"/>
      <c r="I392" s="43"/>
      <c r="J392" s="43"/>
      <c r="K392" s="43"/>
      <c r="L392" s="43"/>
      <c r="M392" s="43"/>
      <c r="N392" s="43"/>
      <c r="O392" s="43"/>
    </row>
    <row r="393" spans="6:15" x14ac:dyDescent="0.3">
      <c r="F393" s="43"/>
      <c r="G393" s="44"/>
      <c r="H393" s="43"/>
      <c r="I393" s="43"/>
      <c r="J393" s="43"/>
      <c r="K393" s="43"/>
      <c r="L393" s="43"/>
      <c r="M393" s="43"/>
      <c r="N393" s="43"/>
      <c r="O393" s="43"/>
    </row>
    <row r="394" spans="6:15" x14ac:dyDescent="0.3">
      <c r="F394" s="43"/>
      <c r="G394" s="44"/>
      <c r="H394" s="43"/>
      <c r="I394" s="43"/>
      <c r="J394" s="43"/>
      <c r="K394" s="43"/>
      <c r="L394" s="43"/>
      <c r="M394" s="43"/>
      <c r="N394" s="43"/>
      <c r="O394" s="43"/>
    </row>
    <row r="395" spans="6:15" x14ac:dyDescent="0.3">
      <c r="F395" s="43"/>
      <c r="G395" s="44"/>
      <c r="H395" s="43"/>
      <c r="I395" s="43"/>
      <c r="J395" s="43"/>
      <c r="K395" s="43"/>
      <c r="L395" s="43"/>
      <c r="M395" s="43"/>
      <c r="N395" s="43"/>
      <c r="O395" s="43"/>
    </row>
    <row r="396" spans="6:15" x14ac:dyDescent="0.3">
      <c r="F396" s="43"/>
      <c r="G396" s="44"/>
      <c r="H396" s="43"/>
      <c r="I396" s="43"/>
      <c r="J396" s="43"/>
      <c r="K396" s="43"/>
      <c r="L396" s="43"/>
      <c r="M396" s="43"/>
      <c r="N396" s="43"/>
      <c r="O396" s="43"/>
    </row>
    <row r="397" spans="6:15" x14ac:dyDescent="0.3">
      <c r="F397" s="43"/>
      <c r="G397" s="44"/>
      <c r="H397" s="43"/>
      <c r="I397" s="43"/>
      <c r="J397" s="43"/>
      <c r="K397" s="43"/>
      <c r="L397" s="43"/>
      <c r="M397" s="43"/>
      <c r="N397" s="43"/>
      <c r="O397" s="43"/>
    </row>
    <row r="398" spans="6:15" x14ac:dyDescent="0.3">
      <c r="F398" s="43"/>
      <c r="G398" s="44"/>
      <c r="H398" s="43"/>
      <c r="I398" s="43"/>
      <c r="J398" s="43"/>
      <c r="K398" s="43"/>
      <c r="L398" s="43"/>
      <c r="M398" s="43"/>
      <c r="N398" s="43"/>
      <c r="O398" s="43"/>
    </row>
    <row r="399" spans="6:15" x14ac:dyDescent="0.3">
      <c r="F399" s="43"/>
      <c r="G399" s="44"/>
      <c r="H399" s="43"/>
      <c r="I399" s="43"/>
      <c r="J399" s="43"/>
      <c r="K399" s="43"/>
      <c r="L399" s="43"/>
      <c r="M399" s="43"/>
      <c r="N399" s="43"/>
      <c r="O399" s="43"/>
    </row>
    <row r="400" spans="6:15" x14ac:dyDescent="0.3">
      <c r="F400" s="43"/>
      <c r="G400" s="44"/>
      <c r="H400" s="43"/>
      <c r="I400" s="43"/>
      <c r="J400" s="43"/>
      <c r="K400" s="43"/>
      <c r="L400" s="43"/>
      <c r="M400" s="43"/>
      <c r="N400" s="43"/>
      <c r="O400" s="43"/>
    </row>
    <row r="401" spans="6:15" x14ac:dyDescent="0.3">
      <c r="F401" s="43"/>
      <c r="G401" s="44"/>
      <c r="H401" s="43"/>
      <c r="I401" s="43"/>
      <c r="J401" s="43"/>
      <c r="K401" s="43"/>
      <c r="L401" s="43"/>
      <c r="M401" s="43"/>
      <c r="N401" s="43"/>
      <c r="O401" s="43"/>
    </row>
    <row r="402" spans="6:15" x14ac:dyDescent="0.3">
      <c r="F402" s="43"/>
      <c r="G402" s="44"/>
      <c r="H402" s="43"/>
      <c r="I402" s="43"/>
      <c r="J402" s="43"/>
      <c r="K402" s="43"/>
      <c r="L402" s="43"/>
      <c r="M402" s="43"/>
      <c r="N402" s="43"/>
      <c r="O402" s="43"/>
    </row>
    <row r="403" spans="6:15" x14ac:dyDescent="0.3">
      <c r="F403" s="43"/>
      <c r="G403" s="44"/>
      <c r="H403" s="43"/>
      <c r="I403" s="43"/>
      <c r="J403" s="43"/>
      <c r="K403" s="43"/>
      <c r="L403" s="43"/>
      <c r="M403" s="43"/>
      <c r="N403" s="43"/>
      <c r="O403" s="43"/>
    </row>
    <row r="404" spans="6:15" x14ac:dyDescent="0.3">
      <c r="F404" s="43"/>
      <c r="G404" s="44"/>
      <c r="H404" s="43"/>
      <c r="I404" s="43"/>
      <c r="J404" s="43"/>
      <c r="K404" s="43"/>
      <c r="L404" s="43"/>
      <c r="M404" s="43"/>
      <c r="N404" s="43"/>
      <c r="O404" s="43"/>
    </row>
    <row r="405" spans="6:15" x14ac:dyDescent="0.3">
      <c r="F405" s="43"/>
      <c r="G405" s="44"/>
      <c r="H405" s="43"/>
      <c r="I405" s="43"/>
      <c r="J405" s="43"/>
      <c r="K405" s="43"/>
      <c r="L405" s="43"/>
      <c r="M405" s="43"/>
      <c r="N405" s="43"/>
      <c r="O405" s="43"/>
    </row>
    <row r="406" spans="6:15" x14ac:dyDescent="0.3">
      <c r="F406" s="43"/>
      <c r="G406" s="44"/>
      <c r="H406" s="43"/>
      <c r="I406" s="43"/>
      <c r="J406" s="43"/>
      <c r="K406" s="43"/>
      <c r="L406" s="43"/>
      <c r="M406" s="43"/>
      <c r="N406" s="43"/>
      <c r="O406" s="43"/>
    </row>
    <row r="407" spans="6:15" x14ac:dyDescent="0.3">
      <c r="F407" s="43"/>
      <c r="G407" s="44"/>
      <c r="H407" s="43"/>
      <c r="I407" s="43"/>
      <c r="J407" s="43"/>
      <c r="K407" s="43"/>
      <c r="L407" s="43"/>
      <c r="M407" s="43"/>
      <c r="N407" s="43"/>
      <c r="O407" s="43"/>
    </row>
    <row r="408" spans="6:15" x14ac:dyDescent="0.3">
      <c r="F408" s="43"/>
      <c r="G408" s="44"/>
      <c r="H408" s="43"/>
      <c r="I408" s="43"/>
      <c r="J408" s="43"/>
      <c r="K408" s="43"/>
      <c r="L408" s="43"/>
      <c r="M408" s="43"/>
      <c r="N408" s="43"/>
      <c r="O408" s="43"/>
    </row>
    <row r="409" spans="6:15" x14ac:dyDescent="0.3">
      <c r="F409" s="43"/>
      <c r="G409" s="44"/>
      <c r="H409" s="43"/>
      <c r="I409" s="43"/>
      <c r="J409" s="43"/>
      <c r="K409" s="43"/>
      <c r="L409" s="43"/>
      <c r="M409" s="43"/>
      <c r="N409" s="43"/>
      <c r="O409" s="43"/>
    </row>
    <row r="410" spans="6:15" x14ac:dyDescent="0.3">
      <c r="F410" s="43"/>
      <c r="G410" s="44"/>
      <c r="H410" s="43"/>
      <c r="I410" s="43"/>
      <c r="J410" s="43"/>
      <c r="K410" s="43"/>
      <c r="L410" s="43"/>
      <c r="M410" s="43"/>
      <c r="N410" s="43"/>
      <c r="O410" s="43"/>
    </row>
    <row r="411" spans="6:15" x14ac:dyDescent="0.3">
      <c r="F411" s="43"/>
      <c r="G411" s="44"/>
      <c r="H411" s="43"/>
      <c r="I411" s="43"/>
      <c r="J411" s="43"/>
      <c r="K411" s="43"/>
      <c r="L411" s="43"/>
      <c r="M411" s="43"/>
      <c r="N411" s="43"/>
      <c r="O411" s="43"/>
    </row>
    <row r="412" spans="6:15" x14ac:dyDescent="0.3">
      <c r="F412" s="43"/>
      <c r="G412" s="44"/>
      <c r="H412" s="43"/>
      <c r="I412" s="43"/>
      <c r="J412" s="43"/>
      <c r="K412" s="43"/>
      <c r="L412" s="43"/>
      <c r="M412" s="43"/>
      <c r="N412" s="43"/>
      <c r="O412" s="43"/>
    </row>
    <row r="413" spans="6:15" x14ac:dyDescent="0.3">
      <c r="F413" s="43"/>
      <c r="G413" s="44"/>
      <c r="H413" s="43"/>
      <c r="I413" s="43"/>
      <c r="J413" s="43"/>
      <c r="K413" s="43"/>
      <c r="L413" s="43"/>
      <c r="M413" s="43"/>
      <c r="N413" s="43"/>
      <c r="O413" s="43"/>
    </row>
    <row r="414" spans="6:15" x14ac:dyDescent="0.3">
      <c r="F414" s="43"/>
      <c r="G414" s="44"/>
      <c r="H414" s="43"/>
      <c r="I414" s="43"/>
      <c r="J414" s="43"/>
      <c r="K414" s="43"/>
      <c r="L414" s="43"/>
      <c r="M414" s="43"/>
      <c r="N414" s="43"/>
      <c r="O414" s="43"/>
    </row>
    <row r="415" spans="6:15" x14ac:dyDescent="0.3">
      <c r="F415" s="43"/>
      <c r="G415" s="44"/>
      <c r="H415" s="43"/>
      <c r="I415" s="43"/>
      <c r="J415" s="43"/>
      <c r="K415" s="43"/>
      <c r="L415" s="43"/>
      <c r="M415" s="43"/>
      <c r="N415" s="43"/>
      <c r="O415" s="43"/>
    </row>
    <row r="416" spans="6:15" x14ac:dyDescent="0.3">
      <c r="F416" s="43"/>
      <c r="G416" s="44"/>
      <c r="H416" s="43"/>
      <c r="I416" s="43"/>
      <c r="J416" s="43"/>
      <c r="K416" s="43"/>
      <c r="L416" s="43"/>
      <c r="M416" s="43"/>
      <c r="N416" s="43"/>
      <c r="O416" s="43"/>
    </row>
    <row r="417" spans="6:15" x14ac:dyDescent="0.3">
      <c r="F417" s="43"/>
      <c r="G417" s="44"/>
      <c r="H417" s="43"/>
      <c r="I417" s="43"/>
      <c r="J417" s="43"/>
      <c r="K417" s="43"/>
      <c r="L417" s="43"/>
      <c r="M417" s="43"/>
      <c r="N417" s="43"/>
      <c r="O417" s="43"/>
    </row>
    <row r="418" spans="6:15" x14ac:dyDescent="0.3">
      <c r="F418" s="43"/>
      <c r="G418" s="44"/>
      <c r="H418" s="43"/>
      <c r="I418" s="43"/>
      <c r="J418" s="43"/>
      <c r="K418" s="43"/>
      <c r="L418" s="43"/>
      <c r="M418" s="43"/>
      <c r="N418" s="43"/>
      <c r="O418" s="43"/>
    </row>
    <row r="419" spans="6:15" x14ac:dyDescent="0.3">
      <c r="F419" s="43"/>
      <c r="G419" s="44"/>
      <c r="H419" s="43"/>
      <c r="I419" s="43"/>
      <c r="J419" s="43"/>
      <c r="K419" s="43"/>
      <c r="L419" s="43"/>
      <c r="M419" s="43"/>
      <c r="N419" s="43"/>
      <c r="O419" s="43"/>
    </row>
    <row r="420" spans="6:15" x14ac:dyDescent="0.3">
      <c r="F420" s="43"/>
      <c r="G420" s="44"/>
      <c r="H420" s="43"/>
      <c r="I420" s="43"/>
      <c r="J420" s="43"/>
      <c r="K420" s="43"/>
      <c r="L420" s="43"/>
      <c r="M420" s="43"/>
      <c r="N420" s="43"/>
      <c r="O420" s="43"/>
    </row>
    <row r="421" spans="6:15" x14ac:dyDescent="0.3">
      <c r="F421" s="43"/>
      <c r="G421" s="44"/>
      <c r="H421" s="43"/>
      <c r="I421" s="43"/>
      <c r="J421" s="43"/>
      <c r="K421" s="43"/>
      <c r="L421" s="43"/>
      <c r="M421" s="43"/>
      <c r="N421" s="43"/>
      <c r="O421" s="43"/>
    </row>
    <row r="422" spans="6:15" x14ac:dyDescent="0.3">
      <c r="F422" s="43"/>
      <c r="G422" s="44"/>
      <c r="H422" s="43"/>
      <c r="I422" s="43"/>
      <c r="J422" s="43"/>
      <c r="K422" s="43"/>
      <c r="L422" s="43"/>
      <c r="M422" s="43"/>
      <c r="N422" s="43"/>
      <c r="O422" s="43"/>
    </row>
    <row r="423" spans="6:15" x14ac:dyDescent="0.3">
      <c r="F423" s="43"/>
      <c r="G423" s="44"/>
      <c r="H423" s="43"/>
      <c r="I423" s="43"/>
      <c r="J423" s="43"/>
      <c r="K423" s="43"/>
      <c r="L423" s="43"/>
      <c r="M423" s="43"/>
      <c r="N423" s="43"/>
      <c r="O423" s="43"/>
    </row>
    <row r="424" spans="6:15" x14ac:dyDescent="0.3">
      <c r="F424" s="43"/>
      <c r="G424" s="44"/>
      <c r="H424" s="43"/>
      <c r="I424" s="43"/>
      <c r="J424" s="43"/>
      <c r="K424" s="43"/>
      <c r="L424" s="43"/>
      <c r="M424" s="43"/>
      <c r="N424" s="43"/>
      <c r="O424" s="43"/>
    </row>
    <row r="425" spans="6:15" x14ac:dyDescent="0.3">
      <c r="F425" s="43"/>
      <c r="G425" s="44"/>
      <c r="H425" s="43"/>
      <c r="I425" s="43"/>
      <c r="J425" s="43"/>
      <c r="K425" s="43"/>
      <c r="L425" s="43"/>
      <c r="M425" s="43"/>
      <c r="N425" s="43"/>
      <c r="O425" s="43"/>
    </row>
    <row r="426" spans="6:15" x14ac:dyDescent="0.3">
      <c r="F426" s="43"/>
      <c r="G426" s="44"/>
      <c r="H426" s="43"/>
      <c r="I426" s="43"/>
      <c r="J426" s="43"/>
      <c r="K426" s="43"/>
      <c r="L426" s="43"/>
      <c r="M426" s="43"/>
      <c r="N426" s="43"/>
      <c r="O426" s="43"/>
    </row>
    <row r="427" spans="6:15" x14ac:dyDescent="0.3">
      <c r="F427" s="43"/>
      <c r="G427" s="44"/>
      <c r="H427" s="43"/>
      <c r="I427" s="43"/>
      <c r="J427" s="43"/>
      <c r="K427" s="43"/>
      <c r="L427" s="43"/>
      <c r="M427" s="43"/>
      <c r="N427" s="43"/>
      <c r="O427" s="43"/>
    </row>
    <row r="428" spans="6:15" x14ac:dyDescent="0.3">
      <c r="F428" s="43"/>
      <c r="G428" s="44"/>
      <c r="H428" s="43"/>
      <c r="I428" s="43"/>
      <c r="J428" s="43"/>
      <c r="K428" s="43"/>
      <c r="L428" s="43"/>
      <c r="M428" s="43"/>
      <c r="N428" s="43"/>
      <c r="O428" s="43"/>
    </row>
    <row r="429" spans="6:15" x14ac:dyDescent="0.3">
      <c r="F429" s="43"/>
      <c r="G429" s="44"/>
      <c r="H429" s="43"/>
      <c r="I429" s="43"/>
      <c r="J429" s="43"/>
      <c r="K429" s="43"/>
      <c r="L429" s="43"/>
      <c r="M429" s="43"/>
      <c r="N429" s="43"/>
      <c r="O429" s="43"/>
    </row>
    <row r="430" spans="6:15" x14ac:dyDescent="0.3">
      <c r="F430" s="43"/>
      <c r="G430" s="44"/>
      <c r="H430" s="43"/>
      <c r="I430" s="43"/>
      <c r="J430" s="43"/>
      <c r="K430" s="43"/>
      <c r="L430" s="43"/>
      <c r="M430" s="43"/>
      <c r="N430" s="43"/>
      <c r="O430" s="43"/>
    </row>
    <row r="431" spans="6:15" x14ac:dyDescent="0.3">
      <c r="F431" s="43"/>
      <c r="G431" s="44"/>
      <c r="H431" s="43"/>
      <c r="I431" s="43"/>
      <c r="J431" s="43"/>
      <c r="K431" s="43"/>
      <c r="L431" s="43"/>
      <c r="M431" s="43"/>
      <c r="N431" s="43"/>
      <c r="O431" s="43"/>
    </row>
    <row r="432" spans="6:15" x14ac:dyDescent="0.3">
      <c r="F432" s="43"/>
      <c r="G432" s="44"/>
      <c r="H432" s="43"/>
      <c r="I432" s="43"/>
      <c r="J432" s="43"/>
      <c r="K432" s="43"/>
      <c r="L432" s="43"/>
      <c r="M432" s="43"/>
      <c r="N432" s="43"/>
      <c r="O432" s="43"/>
    </row>
    <row r="433" spans="6:15" x14ac:dyDescent="0.3">
      <c r="F433" s="43"/>
      <c r="G433" s="44"/>
      <c r="H433" s="43"/>
      <c r="I433" s="43"/>
      <c r="J433" s="43"/>
      <c r="K433" s="43"/>
      <c r="L433" s="43"/>
      <c r="M433" s="43"/>
      <c r="N433" s="43"/>
      <c r="O433" s="43"/>
    </row>
    <row r="434" spans="6:15" x14ac:dyDescent="0.3">
      <c r="F434" s="43"/>
      <c r="G434" s="44"/>
      <c r="H434" s="43"/>
      <c r="I434" s="43"/>
      <c r="J434" s="43"/>
      <c r="K434" s="43"/>
      <c r="L434" s="43"/>
      <c r="M434" s="43"/>
      <c r="N434" s="43"/>
      <c r="O434" s="43"/>
    </row>
    <row r="435" spans="6:15" x14ac:dyDescent="0.3">
      <c r="F435" s="43"/>
      <c r="G435" s="44"/>
      <c r="H435" s="43"/>
      <c r="I435" s="43"/>
      <c r="J435" s="43"/>
      <c r="K435" s="43"/>
      <c r="L435" s="43"/>
      <c r="M435" s="43"/>
      <c r="N435" s="43"/>
      <c r="O435" s="43"/>
    </row>
    <row r="436" spans="6:15" x14ac:dyDescent="0.3">
      <c r="F436" s="43"/>
      <c r="G436" s="44"/>
      <c r="H436" s="43"/>
      <c r="I436" s="43"/>
      <c r="J436" s="43"/>
      <c r="K436" s="43"/>
      <c r="L436" s="43"/>
      <c r="M436" s="43"/>
      <c r="N436" s="43"/>
      <c r="O436" s="43"/>
    </row>
    <row r="437" spans="6:15" x14ac:dyDescent="0.3">
      <c r="F437" s="43"/>
      <c r="G437" s="44"/>
      <c r="H437" s="43"/>
      <c r="I437" s="43"/>
      <c r="J437" s="43"/>
      <c r="K437" s="43"/>
      <c r="L437" s="43"/>
      <c r="M437" s="43"/>
      <c r="N437" s="43"/>
      <c r="O437" s="43"/>
    </row>
    <row r="438" spans="6:15" x14ac:dyDescent="0.3">
      <c r="F438" s="43"/>
      <c r="G438" s="44"/>
      <c r="H438" s="43"/>
      <c r="I438" s="43"/>
      <c r="J438" s="43"/>
      <c r="K438" s="43"/>
      <c r="L438" s="43"/>
      <c r="M438" s="43"/>
      <c r="N438" s="43"/>
      <c r="O438" s="43"/>
    </row>
    <row r="439" spans="6:15" x14ac:dyDescent="0.3">
      <c r="F439" s="43"/>
      <c r="G439" s="44"/>
      <c r="H439" s="43"/>
      <c r="I439" s="43"/>
      <c r="J439" s="43"/>
      <c r="K439" s="43"/>
      <c r="L439" s="43"/>
      <c r="M439" s="43"/>
      <c r="N439" s="43"/>
      <c r="O439" s="43"/>
    </row>
    <row r="440" spans="6:15" x14ac:dyDescent="0.3">
      <c r="F440" s="43"/>
      <c r="G440" s="44"/>
      <c r="H440" s="43"/>
      <c r="I440" s="43"/>
      <c r="J440" s="43"/>
      <c r="K440" s="43"/>
      <c r="L440" s="43"/>
      <c r="M440" s="43"/>
      <c r="N440" s="43"/>
      <c r="O440" s="43"/>
    </row>
    <row r="441" spans="6:15" x14ac:dyDescent="0.3">
      <c r="F441" s="43"/>
      <c r="G441" s="44"/>
      <c r="H441" s="43"/>
      <c r="I441" s="43"/>
      <c r="J441" s="43"/>
      <c r="K441" s="43"/>
      <c r="L441" s="43"/>
      <c r="M441" s="43"/>
      <c r="N441" s="43"/>
      <c r="O441" s="43"/>
    </row>
    <row r="442" spans="6:15" x14ac:dyDescent="0.3">
      <c r="F442" s="43"/>
      <c r="G442" s="44"/>
      <c r="H442" s="43"/>
      <c r="I442" s="43"/>
      <c r="J442" s="43"/>
      <c r="K442" s="43"/>
      <c r="L442" s="43"/>
      <c r="M442" s="43"/>
      <c r="N442" s="43"/>
      <c r="O442" s="43"/>
    </row>
    <row r="443" spans="6:15" x14ac:dyDescent="0.3">
      <c r="F443" s="43"/>
      <c r="G443" s="44"/>
      <c r="H443" s="43"/>
      <c r="I443" s="43"/>
      <c r="J443" s="43"/>
      <c r="K443" s="43"/>
      <c r="L443" s="43"/>
      <c r="M443" s="43"/>
      <c r="N443" s="43"/>
      <c r="O443" s="43"/>
    </row>
    <row r="444" spans="6:15" x14ac:dyDescent="0.3">
      <c r="F444" s="43"/>
      <c r="G444" s="44"/>
      <c r="H444" s="43"/>
      <c r="I444" s="43"/>
      <c r="J444" s="43"/>
      <c r="K444" s="43"/>
      <c r="L444" s="43"/>
      <c r="M444" s="43"/>
      <c r="N444" s="43"/>
      <c r="O444" s="43"/>
    </row>
    <row r="445" spans="6:15" x14ac:dyDescent="0.3">
      <c r="F445" s="43"/>
      <c r="G445" s="44"/>
      <c r="H445" s="43"/>
      <c r="I445" s="43"/>
      <c r="J445" s="43"/>
      <c r="K445" s="43"/>
      <c r="L445" s="43"/>
      <c r="M445" s="43"/>
      <c r="N445" s="43"/>
      <c r="O445" s="43"/>
    </row>
    <row r="446" spans="6:15" x14ac:dyDescent="0.3">
      <c r="F446" s="43"/>
      <c r="G446" s="44"/>
      <c r="H446" s="43"/>
      <c r="I446" s="43"/>
      <c r="J446" s="43"/>
      <c r="K446" s="43"/>
      <c r="L446" s="43"/>
      <c r="M446" s="43"/>
      <c r="N446" s="43"/>
      <c r="O446" s="43"/>
    </row>
    <row r="447" spans="6:15" x14ac:dyDescent="0.3">
      <c r="F447" s="43"/>
      <c r="G447" s="44"/>
      <c r="H447" s="43"/>
      <c r="I447" s="43"/>
      <c r="J447" s="43"/>
      <c r="K447" s="43"/>
      <c r="L447" s="43"/>
      <c r="M447" s="43"/>
      <c r="N447" s="43"/>
      <c r="O447" s="43"/>
    </row>
    <row r="448" spans="6:15" x14ac:dyDescent="0.3">
      <c r="F448" s="43"/>
      <c r="G448" s="44"/>
      <c r="H448" s="43"/>
      <c r="I448" s="43"/>
      <c r="J448" s="43"/>
      <c r="K448" s="43"/>
      <c r="L448" s="43"/>
      <c r="M448" s="43"/>
      <c r="N448" s="43"/>
      <c r="O448" s="43"/>
    </row>
    <row r="449" spans="6:15" x14ac:dyDescent="0.3">
      <c r="F449" s="43"/>
      <c r="G449" s="44"/>
      <c r="H449" s="43"/>
      <c r="I449" s="43"/>
      <c r="J449" s="43"/>
      <c r="K449" s="43"/>
      <c r="L449" s="43"/>
      <c r="M449" s="43"/>
      <c r="N449" s="43"/>
      <c r="O449" s="43"/>
    </row>
    <row r="450" spans="6:15" x14ac:dyDescent="0.3">
      <c r="F450" s="43"/>
      <c r="G450" s="44"/>
      <c r="H450" s="43"/>
      <c r="I450" s="43"/>
      <c r="J450" s="43"/>
      <c r="K450" s="43"/>
      <c r="L450" s="43"/>
      <c r="M450" s="43"/>
      <c r="N450" s="43"/>
      <c r="O450" s="43"/>
    </row>
    <row r="451" spans="6:15" x14ac:dyDescent="0.3">
      <c r="F451" s="43"/>
      <c r="G451" s="44"/>
      <c r="H451" s="43"/>
      <c r="I451" s="43"/>
      <c r="J451" s="43"/>
      <c r="K451" s="43"/>
      <c r="L451" s="43"/>
      <c r="M451" s="43"/>
      <c r="N451" s="43"/>
      <c r="O451" s="43"/>
    </row>
    <row r="452" spans="6:15" x14ac:dyDescent="0.3">
      <c r="F452" s="43"/>
      <c r="G452" s="44"/>
      <c r="H452" s="43"/>
      <c r="I452" s="43"/>
      <c r="J452" s="43"/>
      <c r="K452" s="43"/>
      <c r="L452" s="43"/>
      <c r="M452" s="43"/>
      <c r="N452" s="43"/>
      <c r="O452" s="43"/>
    </row>
    <row r="453" spans="6:15" x14ac:dyDescent="0.3">
      <c r="F453" s="43"/>
      <c r="G453" s="44"/>
      <c r="H453" s="43"/>
      <c r="I453" s="43"/>
      <c r="J453" s="43"/>
      <c r="K453" s="43"/>
      <c r="L453" s="43"/>
      <c r="M453" s="43"/>
      <c r="N453" s="43"/>
      <c r="O453" s="43"/>
    </row>
    <row r="454" spans="6:15" x14ac:dyDescent="0.3">
      <c r="F454" s="43"/>
      <c r="G454" s="44"/>
      <c r="H454" s="43"/>
      <c r="I454" s="43"/>
      <c r="J454" s="43"/>
      <c r="K454" s="43"/>
      <c r="L454" s="43"/>
      <c r="M454" s="43"/>
      <c r="N454" s="43"/>
      <c r="O454" s="43"/>
    </row>
    <row r="455" spans="6:15" x14ac:dyDescent="0.3">
      <c r="F455" s="43"/>
      <c r="G455" s="44"/>
      <c r="H455" s="43"/>
      <c r="I455" s="43"/>
      <c r="J455" s="43"/>
      <c r="K455" s="43"/>
      <c r="L455" s="43"/>
      <c r="M455" s="43"/>
      <c r="N455" s="43"/>
      <c r="O455" s="43"/>
    </row>
    <row r="456" spans="6:15" x14ac:dyDescent="0.3">
      <c r="F456" s="43"/>
      <c r="G456" s="44"/>
      <c r="H456" s="43"/>
      <c r="I456" s="43"/>
      <c r="J456" s="43"/>
      <c r="K456" s="43"/>
      <c r="L456" s="43"/>
      <c r="M456" s="43"/>
      <c r="N456" s="43"/>
      <c r="O456" s="43"/>
    </row>
    <row r="457" spans="6:15" x14ac:dyDescent="0.3">
      <c r="F457" s="43"/>
      <c r="G457" s="44"/>
      <c r="H457" s="43"/>
      <c r="I457" s="43"/>
      <c r="J457" s="43"/>
      <c r="K457" s="43"/>
      <c r="L457" s="43"/>
      <c r="M457" s="43"/>
      <c r="N457" s="43"/>
      <c r="O457" s="43"/>
    </row>
    <row r="458" spans="6:15" x14ac:dyDescent="0.3">
      <c r="F458" s="43"/>
      <c r="G458" s="44"/>
      <c r="H458" s="43"/>
      <c r="I458" s="43"/>
      <c r="J458" s="43"/>
      <c r="K458" s="43"/>
      <c r="L458" s="43"/>
      <c r="M458" s="43"/>
      <c r="N458" s="43"/>
      <c r="O458" s="43"/>
    </row>
    <row r="459" spans="6:15" x14ac:dyDescent="0.3">
      <c r="F459" s="43"/>
      <c r="G459" s="44"/>
      <c r="H459" s="43"/>
      <c r="I459" s="43"/>
      <c r="J459" s="43"/>
      <c r="K459" s="43"/>
      <c r="L459" s="43"/>
      <c r="M459" s="43"/>
      <c r="N459" s="43"/>
      <c r="O459" s="43"/>
    </row>
    <row r="460" spans="6:15" x14ac:dyDescent="0.3">
      <c r="F460" s="43"/>
      <c r="G460" s="44"/>
      <c r="H460" s="43"/>
      <c r="I460" s="43"/>
      <c r="J460" s="43"/>
      <c r="K460" s="43"/>
      <c r="L460" s="43"/>
      <c r="M460" s="43"/>
      <c r="N460" s="43"/>
      <c r="O460" s="43"/>
    </row>
    <row r="461" spans="6:15" x14ac:dyDescent="0.3">
      <c r="F461" s="43"/>
      <c r="G461" s="44"/>
      <c r="H461" s="43"/>
      <c r="I461" s="43"/>
      <c r="J461" s="43"/>
      <c r="K461" s="43"/>
      <c r="L461" s="43"/>
      <c r="M461" s="43"/>
      <c r="N461" s="43"/>
      <c r="O461" s="43"/>
    </row>
    <row r="462" spans="6:15" x14ac:dyDescent="0.3">
      <c r="F462" s="43"/>
      <c r="G462" s="44"/>
      <c r="H462" s="43"/>
      <c r="I462" s="43"/>
      <c r="J462" s="43"/>
      <c r="K462" s="43"/>
      <c r="L462" s="43"/>
      <c r="M462" s="43"/>
      <c r="N462" s="43"/>
      <c r="O462" s="43"/>
    </row>
    <row r="463" spans="6:15" x14ac:dyDescent="0.3">
      <c r="F463" s="43"/>
      <c r="G463" s="44"/>
      <c r="H463" s="43"/>
      <c r="I463" s="43"/>
      <c r="J463" s="43"/>
      <c r="K463" s="43"/>
      <c r="L463" s="43"/>
      <c r="M463" s="43"/>
      <c r="N463" s="43"/>
      <c r="O463" s="43"/>
    </row>
    <row r="464" spans="6:15" x14ac:dyDescent="0.3">
      <c r="F464" s="43"/>
      <c r="G464" s="44"/>
      <c r="H464" s="43"/>
      <c r="I464" s="43"/>
      <c r="J464" s="43"/>
      <c r="K464" s="43"/>
      <c r="L464" s="43"/>
      <c r="M464" s="43"/>
      <c r="N464" s="43"/>
      <c r="O464" s="43"/>
    </row>
    <row r="465" spans="6:15" x14ac:dyDescent="0.3">
      <c r="F465" s="43"/>
      <c r="G465" s="44"/>
      <c r="H465" s="43"/>
      <c r="I465" s="43"/>
      <c r="J465" s="43"/>
      <c r="K465" s="43"/>
      <c r="L465" s="43"/>
      <c r="M465" s="43"/>
      <c r="N465" s="43"/>
      <c r="O465" s="43"/>
    </row>
    <row r="466" spans="6:15" x14ac:dyDescent="0.3">
      <c r="F466" s="43"/>
      <c r="G466" s="44"/>
      <c r="H466" s="43"/>
      <c r="I466" s="43"/>
      <c r="J466" s="43"/>
      <c r="K466" s="43"/>
      <c r="L466" s="43"/>
      <c r="M466" s="43"/>
      <c r="N466" s="43"/>
      <c r="O466" s="43"/>
    </row>
    <row r="467" spans="6:15" x14ac:dyDescent="0.3">
      <c r="F467" s="43"/>
      <c r="G467" s="44"/>
      <c r="H467" s="43"/>
      <c r="I467" s="43"/>
      <c r="J467" s="43"/>
      <c r="K467" s="43"/>
      <c r="L467" s="43"/>
      <c r="M467" s="43"/>
      <c r="N467" s="43"/>
      <c r="O467" s="43"/>
    </row>
    <row r="468" spans="6:15" x14ac:dyDescent="0.3">
      <c r="F468" s="43"/>
      <c r="G468" s="44"/>
      <c r="H468" s="43"/>
      <c r="I468" s="43"/>
      <c r="J468" s="43"/>
      <c r="K468" s="43"/>
      <c r="L468" s="43"/>
      <c r="M468" s="43"/>
      <c r="N468" s="43"/>
      <c r="O468" s="43"/>
    </row>
    <row r="469" spans="6:15" x14ac:dyDescent="0.3">
      <c r="F469" s="43"/>
      <c r="G469" s="44"/>
      <c r="H469" s="43"/>
      <c r="I469" s="43"/>
      <c r="J469" s="43"/>
      <c r="K469" s="43"/>
      <c r="L469" s="43"/>
      <c r="M469" s="43"/>
      <c r="N469" s="43"/>
      <c r="O469" s="43"/>
    </row>
    <row r="470" spans="6:15" x14ac:dyDescent="0.3">
      <c r="F470" s="43"/>
      <c r="G470" s="44"/>
      <c r="H470" s="43"/>
      <c r="I470" s="43"/>
      <c r="J470" s="43"/>
      <c r="K470" s="43"/>
      <c r="L470" s="43"/>
      <c r="M470" s="43"/>
      <c r="N470" s="43"/>
      <c r="O470" s="43"/>
    </row>
    <row r="471" spans="6:15" x14ac:dyDescent="0.3">
      <c r="F471" s="43"/>
      <c r="G471" s="44"/>
      <c r="H471" s="43"/>
      <c r="I471" s="43"/>
      <c r="J471" s="43"/>
      <c r="K471" s="43"/>
      <c r="L471" s="43"/>
      <c r="M471" s="43"/>
      <c r="N471" s="43"/>
      <c r="O471" s="43"/>
    </row>
    <row r="472" spans="6:15" x14ac:dyDescent="0.3">
      <c r="F472" s="43"/>
      <c r="G472" s="44"/>
      <c r="H472" s="43"/>
      <c r="I472" s="43"/>
      <c r="J472" s="43"/>
      <c r="K472" s="43"/>
      <c r="L472" s="43"/>
      <c r="M472" s="43"/>
      <c r="N472" s="43"/>
      <c r="O472" s="43"/>
    </row>
    <row r="473" spans="6:15" x14ac:dyDescent="0.3">
      <c r="F473" s="43"/>
      <c r="G473" s="44"/>
      <c r="H473" s="43"/>
      <c r="I473" s="43"/>
      <c r="J473" s="43"/>
      <c r="K473" s="43"/>
      <c r="L473" s="43"/>
      <c r="M473" s="43"/>
      <c r="N473" s="43"/>
      <c r="O473" s="43"/>
    </row>
    <row r="474" spans="6:15" x14ac:dyDescent="0.3">
      <c r="F474" s="43"/>
      <c r="G474" s="44"/>
      <c r="H474" s="43"/>
      <c r="I474" s="43"/>
      <c r="J474" s="43"/>
      <c r="K474" s="43"/>
      <c r="L474" s="43"/>
      <c r="M474" s="43"/>
      <c r="N474" s="43"/>
      <c r="O474" s="43"/>
    </row>
    <row r="475" spans="6:15" x14ac:dyDescent="0.3">
      <c r="F475" s="43"/>
      <c r="G475" s="44"/>
      <c r="H475" s="43"/>
      <c r="I475" s="43"/>
      <c r="J475" s="43"/>
      <c r="K475" s="43"/>
      <c r="L475" s="43"/>
      <c r="M475" s="43"/>
      <c r="N475" s="43"/>
      <c r="O475" s="43"/>
    </row>
    <row r="476" spans="6:15" x14ac:dyDescent="0.3">
      <c r="F476" s="43"/>
      <c r="G476" s="44"/>
      <c r="H476" s="43"/>
      <c r="I476" s="43"/>
      <c r="J476" s="43"/>
      <c r="K476" s="43"/>
      <c r="L476" s="43"/>
      <c r="M476" s="43"/>
      <c r="N476" s="43"/>
      <c r="O476" s="43"/>
    </row>
    <row r="477" spans="6:15" x14ac:dyDescent="0.3">
      <c r="F477" s="43"/>
      <c r="G477" s="44"/>
      <c r="H477" s="43"/>
      <c r="I477" s="43"/>
      <c r="J477" s="43"/>
      <c r="K477" s="43"/>
      <c r="L477" s="43"/>
      <c r="M477" s="43"/>
      <c r="N477" s="43"/>
      <c r="O477" s="43"/>
    </row>
    <row r="478" spans="6:15" x14ac:dyDescent="0.3">
      <c r="F478" s="43"/>
      <c r="G478" s="44"/>
      <c r="H478" s="43"/>
      <c r="I478" s="43"/>
      <c r="J478" s="43"/>
      <c r="K478" s="43"/>
      <c r="L478" s="43"/>
      <c r="M478" s="43"/>
      <c r="N478" s="43"/>
      <c r="O478" s="43"/>
    </row>
    <row r="479" spans="6:15" x14ac:dyDescent="0.3">
      <c r="F479" s="43"/>
      <c r="G479" s="44"/>
      <c r="H479" s="43"/>
      <c r="I479" s="43"/>
      <c r="J479" s="43"/>
      <c r="K479" s="43"/>
      <c r="L479" s="43"/>
      <c r="M479" s="43"/>
      <c r="N479" s="43"/>
      <c r="O479" s="43"/>
    </row>
    <row r="480" spans="6:15" x14ac:dyDescent="0.3">
      <c r="F480" s="43"/>
      <c r="G480" s="44"/>
      <c r="H480" s="43"/>
      <c r="I480" s="43"/>
      <c r="J480" s="43"/>
      <c r="K480" s="43"/>
      <c r="L480" s="43"/>
      <c r="M480" s="43"/>
      <c r="N480" s="43"/>
      <c r="O480" s="43"/>
    </row>
    <row r="481" spans="6:15" x14ac:dyDescent="0.3">
      <c r="F481" s="43"/>
      <c r="G481" s="44"/>
      <c r="H481" s="43"/>
      <c r="I481" s="43"/>
      <c r="J481" s="43"/>
      <c r="K481" s="43"/>
      <c r="L481" s="43"/>
      <c r="M481" s="43"/>
      <c r="N481" s="43"/>
      <c r="O481" s="43"/>
    </row>
    <row r="482" spans="6:15" x14ac:dyDescent="0.3">
      <c r="F482" s="43"/>
      <c r="G482" s="44"/>
      <c r="H482" s="43"/>
      <c r="I482" s="43"/>
      <c r="J482" s="43"/>
      <c r="K482" s="43"/>
      <c r="L482" s="43"/>
      <c r="M482" s="43"/>
      <c r="N482" s="43"/>
      <c r="O482" s="43"/>
    </row>
    <row r="483" spans="6:15" x14ac:dyDescent="0.3">
      <c r="F483" s="43"/>
      <c r="G483" s="44"/>
      <c r="H483" s="43"/>
      <c r="I483" s="43"/>
      <c r="J483" s="43"/>
      <c r="K483" s="43"/>
      <c r="L483" s="43"/>
      <c r="M483" s="43"/>
      <c r="N483" s="43"/>
      <c r="O483" s="43"/>
    </row>
    <row r="484" spans="6:15" x14ac:dyDescent="0.3">
      <c r="F484" s="43"/>
      <c r="G484" s="44"/>
      <c r="H484" s="43"/>
      <c r="I484" s="43"/>
      <c r="J484" s="43"/>
      <c r="K484" s="43"/>
      <c r="L484" s="43"/>
      <c r="M484" s="43"/>
      <c r="N484" s="43"/>
      <c r="O484" s="43"/>
    </row>
    <row r="485" spans="6:15" x14ac:dyDescent="0.3">
      <c r="F485" s="43"/>
      <c r="G485" s="44"/>
      <c r="H485" s="43"/>
      <c r="I485" s="43"/>
      <c r="J485" s="43"/>
      <c r="K485" s="43"/>
      <c r="L485" s="43"/>
      <c r="M485" s="43"/>
      <c r="N485" s="43"/>
      <c r="O485" s="43"/>
    </row>
    <row r="486" spans="6:15" x14ac:dyDescent="0.3">
      <c r="F486" s="43"/>
      <c r="G486" s="44"/>
      <c r="H486" s="43"/>
      <c r="I486" s="43"/>
      <c r="J486" s="43"/>
      <c r="K486" s="43"/>
      <c r="L486" s="43"/>
      <c r="M486" s="43"/>
      <c r="N486" s="43"/>
      <c r="O486" s="43"/>
    </row>
    <row r="487" spans="6:15" x14ac:dyDescent="0.3">
      <c r="F487" s="43"/>
      <c r="G487" s="44"/>
      <c r="H487" s="43"/>
      <c r="I487" s="43"/>
      <c r="J487" s="43"/>
      <c r="K487" s="43"/>
      <c r="L487" s="43"/>
      <c r="M487" s="43"/>
      <c r="N487" s="43"/>
      <c r="O487" s="43"/>
    </row>
    <row r="488" spans="6:15" x14ac:dyDescent="0.3">
      <c r="F488" s="43"/>
      <c r="G488" s="44"/>
      <c r="H488" s="43"/>
      <c r="I488" s="43"/>
      <c r="J488" s="43"/>
      <c r="K488" s="43"/>
      <c r="L488" s="43"/>
      <c r="M488" s="43"/>
      <c r="N488" s="43"/>
      <c r="O488" s="43"/>
    </row>
    <row r="489" spans="6:15" x14ac:dyDescent="0.3">
      <c r="F489" s="43"/>
      <c r="G489" s="44"/>
      <c r="H489" s="43"/>
      <c r="I489" s="43"/>
      <c r="J489" s="43"/>
      <c r="K489" s="43"/>
      <c r="L489" s="43"/>
      <c r="M489" s="43"/>
      <c r="N489" s="43"/>
      <c r="O489" s="43"/>
    </row>
    <row r="490" spans="6:15" x14ac:dyDescent="0.3">
      <c r="F490" s="43"/>
      <c r="G490" s="44"/>
      <c r="H490" s="43"/>
      <c r="I490" s="43"/>
      <c r="J490" s="43"/>
      <c r="K490" s="43"/>
      <c r="L490" s="43"/>
      <c r="M490" s="43"/>
      <c r="N490" s="43"/>
      <c r="O490" s="43"/>
    </row>
    <row r="491" spans="6:15" x14ac:dyDescent="0.3">
      <c r="F491" s="43"/>
      <c r="G491" s="44"/>
      <c r="H491" s="43"/>
      <c r="I491" s="43"/>
      <c r="J491" s="43"/>
      <c r="K491" s="43"/>
      <c r="L491" s="43"/>
      <c r="M491" s="43"/>
      <c r="N491" s="43"/>
      <c r="O491" s="43"/>
    </row>
    <row r="492" spans="6:15" x14ac:dyDescent="0.3">
      <c r="F492" s="43"/>
      <c r="G492" s="44"/>
      <c r="H492" s="43"/>
      <c r="I492" s="43"/>
      <c r="J492" s="43"/>
      <c r="K492" s="43"/>
      <c r="L492" s="43"/>
      <c r="M492" s="43"/>
      <c r="N492" s="43"/>
      <c r="O492" s="43"/>
    </row>
    <row r="493" spans="6:15" x14ac:dyDescent="0.3">
      <c r="F493" s="43"/>
      <c r="G493" s="44"/>
      <c r="H493" s="43"/>
      <c r="I493" s="43"/>
      <c r="J493" s="43"/>
      <c r="K493" s="43"/>
      <c r="L493" s="43"/>
      <c r="M493" s="43"/>
      <c r="N493" s="43"/>
      <c r="O493" s="43"/>
    </row>
    <row r="494" spans="6:15" x14ac:dyDescent="0.3">
      <c r="F494" s="43"/>
      <c r="G494" s="44"/>
      <c r="H494" s="43"/>
      <c r="I494" s="43"/>
      <c r="J494" s="43"/>
      <c r="K494" s="43"/>
      <c r="L494" s="43"/>
      <c r="M494" s="43"/>
      <c r="N494" s="43"/>
      <c r="O494" s="43"/>
    </row>
    <row r="495" spans="6:15" x14ac:dyDescent="0.3">
      <c r="F495" s="43"/>
      <c r="G495" s="44"/>
      <c r="H495" s="43"/>
      <c r="I495" s="43"/>
      <c r="J495" s="43"/>
      <c r="K495" s="43"/>
      <c r="L495" s="43"/>
      <c r="M495" s="43"/>
      <c r="N495" s="43"/>
      <c r="O495" s="43"/>
    </row>
    <row r="496" spans="6:15" x14ac:dyDescent="0.3">
      <c r="F496" s="43"/>
      <c r="G496" s="44"/>
      <c r="H496" s="43"/>
      <c r="I496" s="43"/>
      <c r="J496" s="43"/>
      <c r="K496" s="43"/>
      <c r="L496" s="43"/>
      <c r="M496" s="43"/>
      <c r="N496" s="43"/>
      <c r="O496" s="43"/>
    </row>
    <row r="497" spans="6:15" x14ac:dyDescent="0.3">
      <c r="F497" s="43"/>
      <c r="G497" s="44"/>
      <c r="H497" s="43"/>
      <c r="I497" s="43"/>
      <c r="J497" s="43"/>
      <c r="K497" s="43"/>
      <c r="L497" s="43"/>
      <c r="M497" s="43"/>
      <c r="N497" s="43"/>
      <c r="O497" s="43"/>
    </row>
    <row r="498" spans="6:15" x14ac:dyDescent="0.3">
      <c r="F498" s="43"/>
      <c r="G498" s="44"/>
      <c r="H498" s="43"/>
      <c r="I498" s="43"/>
      <c r="J498" s="43"/>
      <c r="K498" s="43"/>
      <c r="L498" s="43"/>
      <c r="M498" s="43"/>
      <c r="N498" s="43"/>
      <c r="O498" s="43"/>
    </row>
    <row r="499" spans="6:15" x14ac:dyDescent="0.3">
      <c r="F499" s="43"/>
      <c r="G499" s="44"/>
      <c r="H499" s="43"/>
      <c r="I499" s="43"/>
      <c r="J499" s="43"/>
      <c r="K499" s="43"/>
      <c r="L499" s="43"/>
      <c r="M499" s="43"/>
      <c r="N499" s="43"/>
      <c r="O499" s="43"/>
    </row>
    <row r="500" spans="6:15" x14ac:dyDescent="0.3">
      <c r="F500" s="43"/>
      <c r="G500" s="44"/>
      <c r="H500" s="43"/>
      <c r="I500" s="43"/>
      <c r="J500" s="43"/>
      <c r="K500" s="43"/>
      <c r="L500" s="43"/>
      <c r="M500" s="43"/>
      <c r="N500" s="43"/>
      <c r="O500" s="43"/>
    </row>
    <row r="501" spans="6:15" x14ac:dyDescent="0.3">
      <c r="F501" s="43"/>
      <c r="G501" s="44"/>
      <c r="H501" s="43"/>
      <c r="I501" s="43"/>
      <c r="J501" s="43"/>
      <c r="K501" s="43"/>
      <c r="L501" s="43"/>
      <c r="M501" s="43"/>
      <c r="N501" s="43"/>
      <c r="O501" s="43"/>
    </row>
    <row r="502" spans="6:15" x14ac:dyDescent="0.3">
      <c r="F502" s="43"/>
      <c r="G502" s="44"/>
      <c r="H502" s="43"/>
      <c r="I502" s="43"/>
      <c r="J502" s="43"/>
      <c r="K502" s="43"/>
      <c r="L502" s="43"/>
      <c r="M502" s="43"/>
      <c r="N502" s="43"/>
      <c r="O502" s="43"/>
    </row>
    <row r="503" spans="6:15" x14ac:dyDescent="0.3">
      <c r="F503" s="43"/>
      <c r="G503" s="44"/>
      <c r="H503" s="43"/>
      <c r="I503" s="43"/>
      <c r="J503" s="43"/>
      <c r="K503" s="43"/>
      <c r="L503" s="43"/>
      <c r="M503" s="43"/>
      <c r="N503" s="43"/>
      <c r="O503" s="43"/>
    </row>
    <row r="504" spans="6:15" x14ac:dyDescent="0.3">
      <c r="F504" s="43"/>
      <c r="G504" s="44"/>
      <c r="H504" s="43"/>
      <c r="I504" s="43"/>
      <c r="J504" s="43"/>
      <c r="K504" s="43"/>
      <c r="L504" s="43"/>
      <c r="M504" s="43"/>
      <c r="N504" s="43"/>
      <c r="O504" s="43"/>
    </row>
    <row r="505" spans="6:15" x14ac:dyDescent="0.3">
      <c r="F505" s="43"/>
      <c r="G505" s="44"/>
      <c r="H505" s="43"/>
      <c r="I505" s="43"/>
      <c r="J505" s="43"/>
      <c r="K505" s="43"/>
      <c r="L505" s="43"/>
      <c r="M505" s="43"/>
      <c r="N505" s="43"/>
      <c r="O505" s="43"/>
    </row>
    <row r="506" spans="6:15" x14ac:dyDescent="0.3">
      <c r="F506" s="43"/>
      <c r="G506" s="44"/>
      <c r="H506" s="43"/>
      <c r="I506" s="43"/>
      <c r="J506" s="43"/>
      <c r="K506" s="43"/>
      <c r="L506" s="43"/>
      <c r="M506" s="43"/>
      <c r="N506" s="43"/>
      <c r="O506" s="43"/>
    </row>
    <row r="507" spans="6:15" x14ac:dyDescent="0.3">
      <c r="F507" s="43"/>
      <c r="G507" s="44"/>
      <c r="H507" s="43"/>
      <c r="I507" s="43"/>
      <c r="J507" s="43"/>
      <c r="K507" s="43"/>
      <c r="L507" s="43"/>
      <c r="M507" s="43"/>
      <c r="N507" s="43"/>
      <c r="O507" s="43"/>
    </row>
    <row r="508" spans="6:15" x14ac:dyDescent="0.3">
      <c r="F508" s="43"/>
      <c r="G508" s="44"/>
      <c r="H508" s="43"/>
      <c r="I508" s="43"/>
      <c r="J508" s="43"/>
      <c r="K508" s="43"/>
      <c r="L508" s="43"/>
      <c r="M508" s="43"/>
      <c r="N508" s="43"/>
      <c r="O508" s="43"/>
    </row>
    <row r="509" spans="6:15" x14ac:dyDescent="0.3">
      <c r="F509" s="43"/>
      <c r="G509" s="44"/>
      <c r="H509" s="43"/>
      <c r="I509" s="43"/>
      <c r="J509" s="43"/>
      <c r="K509" s="43"/>
      <c r="L509" s="43"/>
      <c r="M509" s="43"/>
      <c r="N509" s="43"/>
      <c r="O509" s="43"/>
    </row>
    <row r="510" spans="6:15" x14ac:dyDescent="0.3">
      <c r="F510" s="43"/>
      <c r="G510" s="44"/>
      <c r="H510" s="43"/>
      <c r="I510" s="43"/>
      <c r="J510" s="43"/>
      <c r="K510" s="43"/>
      <c r="L510" s="43"/>
      <c r="M510" s="43"/>
      <c r="N510" s="43"/>
      <c r="O510" s="43"/>
    </row>
    <row r="511" spans="6:15" x14ac:dyDescent="0.3">
      <c r="F511" s="43"/>
      <c r="G511" s="44"/>
      <c r="H511" s="43"/>
      <c r="I511" s="43"/>
      <c r="J511" s="43"/>
      <c r="K511" s="43"/>
      <c r="L511" s="43"/>
      <c r="M511" s="43"/>
      <c r="N511" s="43"/>
      <c r="O511" s="43"/>
    </row>
    <row r="512" spans="6:15" x14ac:dyDescent="0.3">
      <c r="F512" s="43"/>
      <c r="G512" s="44"/>
      <c r="H512" s="43"/>
      <c r="I512" s="43"/>
      <c r="J512" s="43"/>
      <c r="K512" s="43"/>
      <c r="L512" s="43"/>
      <c r="M512" s="43"/>
      <c r="N512" s="43"/>
      <c r="O512" s="43"/>
    </row>
    <row r="513" spans="6:15" x14ac:dyDescent="0.3">
      <c r="F513" s="43"/>
      <c r="G513" s="44"/>
      <c r="H513" s="43"/>
      <c r="I513" s="43"/>
      <c r="J513" s="43"/>
      <c r="K513" s="43"/>
      <c r="L513" s="43"/>
      <c r="M513" s="43"/>
      <c r="N513" s="43"/>
      <c r="O513" s="43"/>
    </row>
    <row r="514" spans="6:15" x14ac:dyDescent="0.3">
      <c r="F514" s="43"/>
      <c r="G514" s="44"/>
      <c r="H514" s="43"/>
      <c r="I514" s="43"/>
      <c r="J514" s="43"/>
      <c r="K514" s="43"/>
      <c r="L514" s="43"/>
      <c r="M514" s="43"/>
      <c r="N514" s="43"/>
      <c r="O514" s="43"/>
    </row>
    <row r="515" spans="6:15" x14ac:dyDescent="0.3">
      <c r="F515" s="43"/>
      <c r="G515" s="44"/>
      <c r="H515" s="43"/>
      <c r="I515" s="43"/>
      <c r="J515" s="43"/>
      <c r="K515" s="43"/>
      <c r="L515" s="43"/>
      <c r="M515" s="43"/>
      <c r="N515" s="43"/>
      <c r="O515" s="43"/>
    </row>
    <row r="516" spans="6:15" x14ac:dyDescent="0.3">
      <c r="F516" s="43"/>
      <c r="G516" s="44"/>
      <c r="H516" s="43"/>
      <c r="I516" s="43"/>
      <c r="J516" s="43"/>
      <c r="K516" s="43"/>
      <c r="L516" s="43"/>
      <c r="M516" s="43"/>
      <c r="N516" s="43"/>
      <c r="O516" s="43"/>
    </row>
    <row r="517" spans="6:15" x14ac:dyDescent="0.3">
      <c r="F517" s="43"/>
      <c r="G517" s="44"/>
      <c r="H517" s="43"/>
      <c r="I517" s="43"/>
      <c r="J517" s="43"/>
      <c r="K517" s="43"/>
      <c r="L517" s="43"/>
      <c r="M517" s="43"/>
      <c r="N517" s="43"/>
      <c r="O517" s="43"/>
    </row>
    <row r="518" spans="6:15" x14ac:dyDescent="0.3">
      <c r="F518" s="43"/>
      <c r="G518" s="44"/>
      <c r="H518" s="43"/>
      <c r="I518" s="43"/>
      <c r="J518" s="43"/>
      <c r="K518" s="43"/>
      <c r="L518" s="43"/>
      <c r="M518" s="43"/>
      <c r="N518" s="43"/>
      <c r="O518" s="43"/>
    </row>
    <row r="519" spans="6:15" x14ac:dyDescent="0.3">
      <c r="F519" s="43"/>
      <c r="G519" s="44"/>
      <c r="H519" s="43"/>
      <c r="I519" s="43"/>
      <c r="J519" s="43"/>
      <c r="K519" s="43"/>
      <c r="L519" s="43"/>
      <c r="M519" s="43"/>
      <c r="N519" s="43"/>
      <c r="O519" s="43"/>
    </row>
    <row r="520" spans="6:15" x14ac:dyDescent="0.3">
      <c r="F520" s="43"/>
      <c r="G520" s="44"/>
      <c r="H520" s="43"/>
      <c r="I520" s="43"/>
      <c r="J520" s="43"/>
      <c r="K520" s="43"/>
      <c r="L520" s="43"/>
      <c r="M520" s="43"/>
      <c r="N520" s="43"/>
      <c r="O520" s="43"/>
    </row>
    <row r="521" spans="6:15" x14ac:dyDescent="0.3">
      <c r="F521" s="43"/>
      <c r="G521" s="44"/>
      <c r="H521" s="43"/>
      <c r="I521" s="43"/>
      <c r="J521" s="43"/>
      <c r="K521" s="43"/>
      <c r="L521" s="43"/>
      <c r="M521" s="43"/>
      <c r="N521" s="43"/>
      <c r="O521" s="43"/>
    </row>
    <row r="522" spans="6:15" x14ac:dyDescent="0.3">
      <c r="F522" s="43"/>
      <c r="G522" s="44"/>
      <c r="H522" s="43"/>
      <c r="I522" s="43"/>
      <c r="J522" s="43"/>
      <c r="K522" s="43"/>
      <c r="L522" s="43"/>
      <c r="M522" s="43"/>
      <c r="N522" s="43"/>
      <c r="O522" s="43"/>
    </row>
    <row r="523" spans="6:15" x14ac:dyDescent="0.3">
      <c r="F523" s="43"/>
      <c r="G523" s="44"/>
      <c r="H523" s="43"/>
      <c r="I523" s="43"/>
      <c r="J523" s="43"/>
      <c r="K523" s="43"/>
      <c r="L523" s="43"/>
      <c r="M523" s="43"/>
      <c r="N523" s="43"/>
      <c r="O523" s="43"/>
    </row>
    <row r="524" spans="6:15" x14ac:dyDescent="0.3">
      <c r="F524" s="43"/>
      <c r="G524" s="44"/>
      <c r="H524" s="43"/>
      <c r="I524" s="43"/>
      <c r="J524" s="43"/>
      <c r="K524" s="43"/>
      <c r="L524" s="43"/>
      <c r="M524" s="43"/>
      <c r="N524" s="43"/>
      <c r="O524" s="43"/>
    </row>
    <row r="525" spans="6:15" x14ac:dyDescent="0.3">
      <c r="F525" s="43"/>
      <c r="G525" s="44"/>
      <c r="H525" s="43"/>
      <c r="I525" s="43"/>
      <c r="J525" s="43"/>
      <c r="K525" s="43"/>
      <c r="L525" s="43"/>
      <c r="M525" s="43"/>
      <c r="N525" s="43"/>
      <c r="O525" s="43"/>
    </row>
    <row r="526" spans="6:15" x14ac:dyDescent="0.3">
      <c r="F526" s="43"/>
      <c r="G526" s="44"/>
      <c r="H526" s="43"/>
      <c r="I526" s="43"/>
      <c r="J526" s="43"/>
      <c r="K526" s="43"/>
      <c r="L526" s="43"/>
      <c r="M526" s="43"/>
      <c r="N526" s="43"/>
      <c r="O526" s="43"/>
    </row>
    <row r="527" spans="6:15" x14ac:dyDescent="0.3">
      <c r="F527" s="43"/>
      <c r="G527" s="44"/>
      <c r="H527" s="43"/>
      <c r="I527" s="43"/>
      <c r="J527" s="43"/>
      <c r="K527" s="43"/>
      <c r="L527" s="43"/>
      <c r="M527" s="43"/>
      <c r="N527" s="43"/>
      <c r="O527" s="43"/>
    </row>
    <row r="528" spans="6:15" x14ac:dyDescent="0.3">
      <c r="F528" s="43"/>
      <c r="G528" s="44"/>
      <c r="H528" s="43"/>
      <c r="I528" s="43"/>
      <c r="J528" s="43"/>
      <c r="K528" s="43"/>
      <c r="L528" s="43"/>
      <c r="M528" s="43"/>
      <c r="N528" s="43"/>
      <c r="O528" s="43"/>
    </row>
    <row r="529" spans="6:15" x14ac:dyDescent="0.3">
      <c r="F529" s="43"/>
      <c r="G529" s="44"/>
      <c r="H529" s="43"/>
      <c r="I529" s="43"/>
      <c r="J529" s="43"/>
      <c r="K529" s="43"/>
      <c r="L529" s="43"/>
      <c r="M529" s="43"/>
      <c r="N529" s="43"/>
      <c r="O529" s="43"/>
    </row>
    <row r="530" spans="6:15" x14ac:dyDescent="0.3">
      <c r="F530" s="43"/>
      <c r="G530" s="44"/>
      <c r="H530" s="43"/>
      <c r="I530" s="43"/>
      <c r="J530" s="43"/>
      <c r="K530" s="43"/>
      <c r="L530" s="43"/>
      <c r="M530" s="43"/>
      <c r="N530" s="43"/>
      <c r="O530" s="43"/>
    </row>
    <row r="531" spans="6:15" x14ac:dyDescent="0.3">
      <c r="F531" s="43"/>
      <c r="G531" s="44"/>
      <c r="H531" s="43"/>
      <c r="I531" s="43"/>
      <c r="J531" s="43"/>
      <c r="K531" s="43"/>
      <c r="L531" s="43"/>
      <c r="M531" s="43"/>
      <c r="N531" s="43"/>
      <c r="O531" s="43"/>
    </row>
    <row r="532" spans="6:15" x14ac:dyDescent="0.3">
      <c r="F532" s="43"/>
      <c r="G532" s="44"/>
      <c r="H532" s="43"/>
      <c r="I532" s="43"/>
      <c r="J532" s="43"/>
      <c r="K532" s="43"/>
      <c r="L532" s="43"/>
      <c r="M532" s="43"/>
      <c r="N532" s="43"/>
      <c r="O532" s="43"/>
    </row>
    <row r="533" spans="6:15" x14ac:dyDescent="0.3">
      <c r="F533" s="43"/>
      <c r="G533" s="44"/>
      <c r="H533" s="43"/>
      <c r="I533" s="43"/>
      <c r="J533" s="43"/>
      <c r="K533" s="43"/>
      <c r="L533" s="43"/>
      <c r="M533" s="43"/>
      <c r="N533" s="43"/>
      <c r="O533" s="43"/>
    </row>
    <row r="534" spans="6:15" x14ac:dyDescent="0.3">
      <c r="F534" s="43"/>
      <c r="G534" s="44"/>
      <c r="H534" s="43"/>
      <c r="I534" s="43"/>
      <c r="J534" s="43"/>
      <c r="K534" s="43"/>
      <c r="L534" s="43"/>
      <c r="M534" s="43"/>
      <c r="N534" s="43"/>
      <c r="O534" s="43"/>
    </row>
    <row r="535" spans="6:15" x14ac:dyDescent="0.3">
      <c r="F535" s="43"/>
      <c r="G535" s="44"/>
      <c r="H535" s="43"/>
      <c r="I535" s="43"/>
      <c r="J535" s="43"/>
      <c r="K535" s="43"/>
      <c r="L535" s="43"/>
      <c r="M535" s="43"/>
      <c r="N535" s="43"/>
      <c r="O535" s="43"/>
    </row>
    <row r="536" spans="6:15" x14ac:dyDescent="0.3">
      <c r="F536" s="43"/>
      <c r="G536" s="44"/>
      <c r="H536" s="43"/>
      <c r="I536" s="43"/>
      <c r="J536" s="43"/>
      <c r="K536" s="43"/>
      <c r="L536" s="43"/>
      <c r="M536" s="43"/>
      <c r="N536" s="43"/>
      <c r="O536" s="43"/>
    </row>
    <row r="537" spans="6:15" x14ac:dyDescent="0.3">
      <c r="F537" s="43"/>
      <c r="G537" s="44"/>
      <c r="H537" s="43"/>
      <c r="I537" s="43"/>
      <c r="J537" s="43"/>
      <c r="K537" s="43"/>
      <c r="L537" s="43"/>
      <c r="M537" s="43"/>
      <c r="N537" s="43"/>
      <c r="O537" s="43"/>
    </row>
    <row r="538" spans="6:15" x14ac:dyDescent="0.3">
      <c r="F538" s="43"/>
      <c r="G538" s="44"/>
      <c r="H538" s="43"/>
      <c r="I538" s="43"/>
      <c r="J538" s="43"/>
      <c r="K538" s="43"/>
      <c r="L538" s="43"/>
      <c r="M538" s="43"/>
      <c r="N538" s="43"/>
      <c r="O538" s="43"/>
    </row>
    <row r="539" spans="6:15" x14ac:dyDescent="0.3">
      <c r="F539" s="43"/>
      <c r="G539" s="44"/>
      <c r="H539" s="43"/>
      <c r="I539" s="43"/>
      <c r="J539" s="43"/>
      <c r="K539" s="43"/>
      <c r="L539" s="43"/>
      <c r="M539" s="43"/>
      <c r="N539" s="43"/>
      <c r="O539" s="43"/>
    </row>
    <row r="540" spans="6:15" x14ac:dyDescent="0.3">
      <c r="F540" s="43"/>
      <c r="G540" s="44"/>
      <c r="H540" s="43"/>
      <c r="I540" s="43"/>
      <c r="J540" s="43"/>
      <c r="K540" s="43"/>
      <c r="L540" s="43"/>
      <c r="M540" s="43"/>
      <c r="N540" s="43"/>
      <c r="O540" s="43"/>
    </row>
    <row r="541" spans="6:15" x14ac:dyDescent="0.3">
      <c r="F541" s="43"/>
      <c r="G541" s="44"/>
      <c r="H541" s="43"/>
      <c r="I541" s="43"/>
      <c r="J541" s="43"/>
      <c r="K541" s="43"/>
      <c r="L541" s="43"/>
      <c r="M541" s="43"/>
      <c r="N541" s="43"/>
      <c r="O541" s="43"/>
    </row>
    <row r="542" spans="6:15" x14ac:dyDescent="0.3">
      <c r="F542" s="43"/>
      <c r="G542" s="44"/>
      <c r="H542" s="43"/>
      <c r="I542" s="43"/>
      <c r="J542" s="43"/>
      <c r="K542" s="43"/>
      <c r="L542" s="43"/>
      <c r="M542" s="43"/>
      <c r="N542" s="43"/>
      <c r="O542" s="43"/>
    </row>
    <row r="543" spans="6:15" x14ac:dyDescent="0.3">
      <c r="F543" s="43"/>
      <c r="G543" s="44"/>
      <c r="H543" s="43"/>
      <c r="I543" s="43"/>
      <c r="J543" s="43"/>
      <c r="K543" s="43"/>
      <c r="L543" s="43"/>
      <c r="M543" s="43"/>
      <c r="N543" s="43"/>
      <c r="O543" s="43"/>
    </row>
    <row r="544" spans="6:15" x14ac:dyDescent="0.3">
      <c r="F544" s="43"/>
      <c r="G544" s="44"/>
      <c r="H544" s="43"/>
      <c r="I544" s="43"/>
      <c r="J544" s="43"/>
      <c r="K544" s="43"/>
      <c r="L544" s="43"/>
      <c r="M544" s="43"/>
      <c r="N544" s="43"/>
      <c r="O544" s="43"/>
    </row>
    <row r="545" spans="6:15" x14ac:dyDescent="0.3">
      <c r="F545" s="43"/>
      <c r="G545" s="44"/>
      <c r="H545" s="43"/>
      <c r="I545" s="43"/>
      <c r="J545" s="43"/>
      <c r="K545" s="43"/>
      <c r="L545" s="43"/>
      <c r="M545" s="43"/>
      <c r="N545" s="43"/>
      <c r="O545" s="43"/>
    </row>
    <row r="546" spans="6:15" x14ac:dyDescent="0.3">
      <c r="F546" s="43"/>
      <c r="G546" s="44"/>
      <c r="H546" s="43"/>
      <c r="I546" s="43"/>
      <c r="J546" s="43"/>
      <c r="K546" s="43"/>
      <c r="L546" s="43"/>
      <c r="M546" s="43"/>
      <c r="N546" s="43"/>
      <c r="O546" s="43"/>
    </row>
    <row r="547" spans="6:15" x14ac:dyDescent="0.3">
      <c r="F547" s="43"/>
      <c r="G547" s="44"/>
      <c r="H547" s="43"/>
      <c r="I547" s="43"/>
      <c r="J547" s="43"/>
      <c r="K547" s="43"/>
      <c r="L547" s="43"/>
      <c r="M547" s="43"/>
      <c r="N547" s="43"/>
      <c r="O547" s="43"/>
    </row>
    <row r="548" spans="6:15" x14ac:dyDescent="0.3">
      <c r="F548" s="43"/>
      <c r="G548" s="44"/>
      <c r="H548" s="43"/>
      <c r="I548" s="43"/>
      <c r="J548" s="43"/>
      <c r="K548" s="43"/>
      <c r="L548" s="43"/>
      <c r="M548" s="43"/>
      <c r="N548" s="43"/>
      <c r="O548" s="43"/>
    </row>
    <row r="549" spans="6:15" x14ac:dyDescent="0.3">
      <c r="F549" s="43"/>
      <c r="G549" s="44"/>
      <c r="H549" s="43"/>
      <c r="I549" s="43"/>
      <c r="J549" s="43"/>
      <c r="K549" s="43"/>
      <c r="L549" s="43"/>
      <c r="M549" s="43"/>
      <c r="N549" s="43"/>
      <c r="O549" s="43"/>
    </row>
    <row r="550" spans="6:15" x14ac:dyDescent="0.3">
      <c r="F550" s="43"/>
      <c r="G550" s="44"/>
      <c r="H550" s="43"/>
      <c r="I550" s="43"/>
      <c r="J550" s="43"/>
      <c r="K550" s="43"/>
      <c r="L550" s="43"/>
      <c r="M550" s="43"/>
      <c r="N550" s="43"/>
      <c r="O550" s="43"/>
    </row>
    <row r="551" spans="6:15" x14ac:dyDescent="0.3">
      <c r="F551" s="43"/>
      <c r="G551" s="44"/>
      <c r="H551" s="43"/>
      <c r="I551" s="43"/>
      <c r="J551" s="43"/>
      <c r="K551" s="43"/>
      <c r="L551" s="43"/>
      <c r="M551" s="43"/>
      <c r="N551" s="43"/>
      <c r="O551" s="43"/>
    </row>
    <row r="552" spans="6:15" x14ac:dyDescent="0.3">
      <c r="F552" s="43"/>
      <c r="G552" s="44"/>
      <c r="H552" s="43"/>
      <c r="I552" s="43"/>
      <c r="J552" s="43"/>
      <c r="K552" s="43"/>
      <c r="L552" s="43"/>
      <c r="M552" s="43"/>
      <c r="N552" s="43"/>
      <c r="O552" s="43"/>
    </row>
    <row r="553" spans="6:15" x14ac:dyDescent="0.3">
      <c r="F553" s="43"/>
      <c r="G553" s="44"/>
      <c r="H553" s="43"/>
      <c r="I553" s="43"/>
      <c r="J553" s="43"/>
      <c r="K553" s="43"/>
      <c r="L553" s="43"/>
      <c r="M553" s="43"/>
      <c r="N553" s="43"/>
      <c r="O553" s="43"/>
    </row>
    <row r="554" spans="6:15" x14ac:dyDescent="0.3">
      <c r="F554" s="43"/>
      <c r="G554" s="44"/>
      <c r="H554" s="43"/>
      <c r="I554" s="43"/>
      <c r="J554" s="43"/>
      <c r="K554" s="43"/>
      <c r="L554" s="43"/>
      <c r="M554" s="43"/>
      <c r="N554" s="43"/>
      <c r="O554" s="43"/>
    </row>
    <row r="555" spans="6:15" x14ac:dyDescent="0.3">
      <c r="F555" s="43"/>
      <c r="G555" s="44"/>
      <c r="H555" s="43"/>
      <c r="I555" s="43"/>
      <c r="J555" s="43"/>
      <c r="K555" s="43"/>
      <c r="L555" s="43"/>
      <c r="M555" s="43"/>
      <c r="N555" s="43"/>
      <c r="O555" s="43"/>
    </row>
    <row r="556" spans="6:15" x14ac:dyDescent="0.3">
      <c r="F556" s="43"/>
      <c r="G556" s="44"/>
      <c r="H556" s="43"/>
      <c r="I556" s="43"/>
      <c r="J556" s="43"/>
      <c r="K556" s="43"/>
      <c r="L556" s="43"/>
      <c r="M556" s="43"/>
      <c r="N556" s="43"/>
      <c r="O556" s="43"/>
    </row>
    <row r="557" spans="6:15" x14ac:dyDescent="0.3">
      <c r="F557" s="43"/>
      <c r="G557" s="44"/>
      <c r="H557" s="43"/>
      <c r="I557" s="43"/>
      <c r="J557" s="43"/>
      <c r="K557" s="43"/>
      <c r="L557" s="43"/>
      <c r="M557" s="43"/>
      <c r="N557" s="43"/>
      <c r="O557" s="43"/>
    </row>
    <row r="558" spans="6:15" x14ac:dyDescent="0.3">
      <c r="F558" s="43"/>
      <c r="G558" s="44"/>
      <c r="H558" s="43"/>
      <c r="I558" s="43"/>
      <c r="J558" s="43"/>
      <c r="K558" s="43"/>
      <c r="L558" s="43"/>
      <c r="M558" s="43"/>
      <c r="N558" s="43"/>
      <c r="O558" s="43"/>
    </row>
    <row r="559" spans="6:15" x14ac:dyDescent="0.3">
      <c r="F559" s="43"/>
      <c r="G559" s="44"/>
      <c r="H559" s="43"/>
      <c r="I559" s="43"/>
      <c r="J559" s="43"/>
      <c r="K559" s="43"/>
      <c r="L559" s="43"/>
      <c r="M559" s="43"/>
      <c r="N559" s="43"/>
      <c r="O559" s="43"/>
    </row>
    <row r="560" spans="6:15" x14ac:dyDescent="0.3">
      <c r="F560" s="43"/>
      <c r="G560" s="44"/>
      <c r="H560" s="43"/>
      <c r="I560" s="43"/>
      <c r="J560" s="43"/>
      <c r="K560" s="43"/>
      <c r="L560" s="43"/>
      <c r="M560" s="43"/>
      <c r="N560" s="43"/>
      <c r="O560" s="43"/>
    </row>
    <row r="561" spans="6:15" x14ac:dyDescent="0.3">
      <c r="F561" s="43"/>
      <c r="G561" s="44"/>
      <c r="H561" s="43"/>
      <c r="I561" s="43"/>
      <c r="J561" s="43"/>
      <c r="K561" s="43"/>
      <c r="L561" s="43"/>
      <c r="M561" s="43"/>
      <c r="N561" s="43"/>
      <c r="O561" s="43"/>
    </row>
    <row r="562" spans="6:15" x14ac:dyDescent="0.3">
      <c r="F562" s="43"/>
      <c r="G562" s="44"/>
      <c r="H562" s="43"/>
      <c r="I562" s="43"/>
      <c r="J562" s="43"/>
      <c r="K562" s="43"/>
      <c r="L562" s="43"/>
      <c r="M562" s="43"/>
      <c r="N562" s="43"/>
      <c r="O562" s="43"/>
    </row>
    <row r="563" spans="6:15" x14ac:dyDescent="0.3">
      <c r="F563" s="43"/>
      <c r="G563" s="44"/>
      <c r="H563" s="43"/>
      <c r="I563" s="43"/>
      <c r="J563" s="43"/>
      <c r="K563" s="43"/>
      <c r="L563" s="43"/>
      <c r="M563" s="43"/>
      <c r="N563" s="43"/>
      <c r="O563" s="43"/>
    </row>
    <row r="564" spans="6:15" x14ac:dyDescent="0.3">
      <c r="F564" s="43"/>
      <c r="G564" s="44"/>
      <c r="H564" s="43"/>
      <c r="I564" s="43"/>
      <c r="J564" s="43"/>
      <c r="K564" s="43"/>
      <c r="L564" s="43"/>
      <c r="M564" s="43"/>
      <c r="N564" s="43"/>
      <c r="O564" s="43"/>
    </row>
    <row r="565" spans="6:15" x14ac:dyDescent="0.3">
      <c r="F565" s="43"/>
      <c r="G565" s="44"/>
      <c r="H565" s="43"/>
      <c r="I565" s="43"/>
      <c r="J565" s="43"/>
      <c r="K565" s="43"/>
      <c r="L565" s="43"/>
      <c r="M565" s="43"/>
      <c r="N565" s="43"/>
      <c r="O565" s="43"/>
    </row>
    <row r="566" spans="6:15" x14ac:dyDescent="0.3">
      <c r="F566" s="43"/>
      <c r="G566" s="44"/>
      <c r="H566" s="43"/>
      <c r="I566" s="43"/>
      <c r="J566" s="43"/>
      <c r="K566" s="43"/>
      <c r="L566" s="43"/>
      <c r="M566" s="43"/>
      <c r="N566" s="43"/>
      <c r="O566" s="43"/>
    </row>
    <row r="567" spans="6:15" x14ac:dyDescent="0.3">
      <c r="F567" s="43"/>
      <c r="G567" s="44"/>
      <c r="H567" s="43"/>
      <c r="I567" s="43"/>
      <c r="J567" s="43"/>
      <c r="K567" s="43"/>
      <c r="L567" s="43"/>
      <c r="M567" s="43"/>
      <c r="N567" s="43"/>
      <c r="O567" s="43"/>
    </row>
    <row r="568" spans="6:15" x14ac:dyDescent="0.3">
      <c r="F568" s="43"/>
      <c r="G568" s="44"/>
      <c r="H568" s="43"/>
      <c r="I568" s="43"/>
      <c r="J568" s="43"/>
      <c r="K568" s="43"/>
      <c r="L568" s="43"/>
      <c r="M568" s="43"/>
      <c r="N568" s="43"/>
      <c r="O568" s="43"/>
    </row>
    <row r="569" spans="6:15" x14ac:dyDescent="0.3">
      <c r="F569" s="43"/>
      <c r="G569" s="44"/>
      <c r="H569" s="43"/>
      <c r="I569" s="43"/>
      <c r="J569" s="43"/>
      <c r="K569" s="43"/>
      <c r="L569" s="43"/>
      <c r="M569" s="43"/>
      <c r="N569" s="43"/>
      <c r="O569" s="43"/>
    </row>
    <row r="570" spans="6:15" x14ac:dyDescent="0.3">
      <c r="F570" s="43"/>
      <c r="G570" s="44"/>
      <c r="H570" s="43"/>
      <c r="I570" s="43"/>
      <c r="J570" s="43"/>
      <c r="K570" s="43"/>
      <c r="L570" s="43"/>
      <c r="M570" s="43"/>
      <c r="N570" s="43"/>
      <c r="O570" s="43"/>
    </row>
    <row r="571" spans="6:15" x14ac:dyDescent="0.3">
      <c r="F571" s="43"/>
      <c r="G571" s="44"/>
      <c r="H571" s="43"/>
      <c r="I571" s="43"/>
      <c r="J571" s="43"/>
      <c r="K571" s="43"/>
      <c r="L571" s="43"/>
      <c r="M571" s="43"/>
      <c r="N571" s="43"/>
      <c r="O571" s="43"/>
    </row>
    <row r="572" spans="6:15" x14ac:dyDescent="0.3">
      <c r="F572" s="43"/>
      <c r="G572" s="44"/>
      <c r="H572" s="43"/>
      <c r="I572" s="43"/>
      <c r="J572" s="43"/>
      <c r="K572" s="43"/>
      <c r="L572" s="43"/>
      <c r="M572" s="43"/>
      <c r="N572" s="43"/>
      <c r="O572" s="43"/>
    </row>
    <row r="573" spans="6:15" x14ac:dyDescent="0.3">
      <c r="F573" s="43"/>
      <c r="G573" s="44"/>
      <c r="H573" s="43"/>
      <c r="I573" s="43"/>
      <c r="J573" s="43"/>
      <c r="K573" s="43"/>
      <c r="L573" s="43"/>
      <c r="M573" s="43"/>
      <c r="N573" s="43"/>
      <c r="O573" s="43"/>
    </row>
    <row r="574" spans="6:15" x14ac:dyDescent="0.3">
      <c r="F574" s="43"/>
      <c r="G574" s="44"/>
      <c r="H574" s="43"/>
      <c r="I574" s="43"/>
      <c r="J574" s="43"/>
      <c r="K574" s="43"/>
      <c r="L574" s="43"/>
      <c r="M574" s="43"/>
      <c r="N574" s="43"/>
      <c r="O574" s="43"/>
    </row>
    <row r="575" spans="6:15" x14ac:dyDescent="0.3">
      <c r="F575" s="43"/>
      <c r="G575" s="44"/>
      <c r="H575" s="43"/>
      <c r="I575" s="43"/>
      <c r="J575" s="43"/>
      <c r="K575" s="43"/>
      <c r="L575" s="43"/>
      <c r="M575" s="43"/>
      <c r="N575" s="43"/>
      <c r="O575" s="43"/>
    </row>
    <row r="576" spans="6:15" x14ac:dyDescent="0.3">
      <c r="F576" s="43"/>
      <c r="G576" s="44"/>
      <c r="H576" s="43"/>
      <c r="I576" s="43"/>
      <c r="J576" s="43"/>
      <c r="K576" s="43"/>
      <c r="L576" s="43"/>
      <c r="M576" s="43"/>
      <c r="N576" s="43"/>
      <c r="O576" s="43"/>
    </row>
    <row r="577" spans="6:15" x14ac:dyDescent="0.3">
      <c r="F577" s="43"/>
      <c r="G577" s="44"/>
      <c r="H577" s="43"/>
      <c r="I577" s="43"/>
      <c r="J577" s="43"/>
      <c r="K577" s="43"/>
      <c r="L577" s="43"/>
      <c r="M577" s="43"/>
      <c r="N577" s="43"/>
      <c r="O577" s="43"/>
    </row>
    <row r="578" spans="6:15" x14ac:dyDescent="0.3">
      <c r="F578" s="43"/>
      <c r="G578" s="44"/>
      <c r="H578" s="43"/>
      <c r="I578" s="43"/>
      <c r="J578" s="43"/>
      <c r="K578" s="43"/>
      <c r="L578" s="43"/>
      <c r="M578" s="43"/>
      <c r="N578" s="43"/>
      <c r="O578" s="43"/>
    </row>
    <row r="579" spans="6:15" x14ac:dyDescent="0.3">
      <c r="F579" s="43"/>
      <c r="G579" s="44"/>
      <c r="H579" s="43"/>
      <c r="I579" s="43"/>
      <c r="J579" s="43"/>
      <c r="K579" s="43"/>
      <c r="L579" s="43"/>
      <c r="M579" s="43"/>
      <c r="N579" s="43"/>
      <c r="O579" s="43"/>
    </row>
    <row r="580" spans="6:15" x14ac:dyDescent="0.3">
      <c r="F580" s="43"/>
      <c r="G580" s="44"/>
      <c r="H580" s="43"/>
      <c r="I580" s="43"/>
      <c r="J580" s="43"/>
      <c r="K580" s="43"/>
      <c r="L580" s="43"/>
      <c r="M580" s="43"/>
      <c r="N580" s="43"/>
      <c r="O580" s="43"/>
    </row>
    <row r="581" spans="6:15" x14ac:dyDescent="0.3">
      <c r="F581" s="43"/>
      <c r="G581" s="44"/>
      <c r="H581" s="43"/>
      <c r="I581" s="43"/>
      <c r="J581" s="43"/>
      <c r="K581" s="43"/>
      <c r="L581" s="43"/>
      <c r="M581" s="43"/>
      <c r="N581" s="43"/>
      <c r="O581" s="43"/>
    </row>
    <row r="582" spans="6:15" x14ac:dyDescent="0.3">
      <c r="F582" s="43"/>
      <c r="G582" s="44"/>
      <c r="H582" s="43"/>
      <c r="I582" s="43"/>
      <c r="J582" s="43"/>
      <c r="K582" s="43"/>
      <c r="L582" s="43"/>
      <c r="M582" s="43"/>
      <c r="N582" s="43"/>
      <c r="O582" s="43"/>
    </row>
    <row r="583" spans="6:15" x14ac:dyDescent="0.3">
      <c r="F583" s="43"/>
      <c r="G583" s="44"/>
      <c r="H583" s="43"/>
      <c r="I583" s="43"/>
      <c r="J583" s="43"/>
      <c r="K583" s="43"/>
      <c r="L583" s="43"/>
      <c r="M583" s="43"/>
      <c r="N583" s="43"/>
      <c r="O583" s="43"/>
    </row>
    <row r="584" spans="6:15" x14ac:dyDescent="0.3">
      <c r="F584" s="43"/>
      <c r="G584" s="44"/>
      <c r="H584" s="43"/>
      <c r="I584" s="43"/>
      <c r="J584" s="43"/>
      <c r="K584" s="43"/>
      <c r="L584" s="43"/>
      <c r="M584" s="43"/>
      <c r="N584" s="43"/>
      <c r="O584" s="43"/>
    </row>
    <row r="585" spans="6:15" x14ac:dyDescent="0.3">
      <c r="F585" s="43"/>
      <c r="G585" s="44"/>
      <c r="H585" s="43"/>
      <c r="I585" s="43"/>
      <c r="J585" s="43"/>
      <c r="K585" s="43"/>
      <c r="L585" s="43"/>
      <c r="M585" s="43"/>
      <c r="N585" s="43"/>
      <c r="O585" s="43"/>
    </row>
    <row r="586" spans="6:15" x14ac:dyDescent="0.3">
      <c r="F586" s="43"/>
      <c r="G586" s="44"/>
      <c r="H586" s="43"/>
      <c r="I586" s="43"/>
      <c r="J586" s="43"/>
      <c r="K586" s="43"/>
      <c r="L586" s="43"/>
      <c r="M586" s="43"/>
      <c r="N586" s="43"/>
      <c r="O586" s="43"/>
    </row>
    <row r="587" spans="6:15" x14ac:dyDescent="0.3">
      <c r="F587" s="43"/>
      <c r="G587" s="44"/>
      <c r="H587" s="43"/>
      <c r="I587" s="43"/>
      <c r="J587" s="43"/>
      <c r="K587" s="43"/>
      <c r="L587" s="43"/>
      <c r="M587" s="43"/>
      <c r="N587" s="43"/>
      <c r="O587" s="43"/>
    </row>
    <row r="588" spans="6:15" x14ac:dyDescent="0.3">
      <c r="F588" s="43"/>
      <c r="G588" s="44"/>
      <c r="H588" s="43"/>
      <c r="I588" s="43"/>
      <c r="J588" s="43"/>
      <c r="K588" s="43"/>
      <c r="L588" s="43"/>
      <c r="M588" s="43"/>
      <c r="N588" s="43"/>
      <c r="O588" s="43"/>
    </row>
    <row r="589" spans="6:15" x14ac:dyDescent="0.3">
      <c r="F589" s="43"/>
      <c r="G589" s="44"/>
      <c r="H589" s="43"/>
      <c r="I589" s="43"/>
      <c r="J589" s="43"/>
      <c r="K589" s="43"/>
      <c r="L589" s="43"/>
      <c r="M589" s="43"/>
      <c r="N589" s="43"/>
      <c r="O589" s="43"/>
    </row>
    <row r="590" spans="6:15" x14ac:dyDescent="0.3">
      <c r="F590" s="43"/>
      <c r="G590" s="44"/>
      <c r="H590" s="43"/>
      <c r="I590" s="43"/>
      <c r="J590" s="43"/>
      <c r="K590" s="43"/>
      <c r="L590" s="43"/>
      <c r="M590" s="43"/>
      <c r="N590" s="43"/>
      <c r="O590" s="43"/>
    </row>
    <row r="591" spans="6:15" x14ac:dyDescent="0.3">
      <c r="F591" s="43"/>
      <c r="G591" s="44"/>
      <c r="H591" s="43"/>
      <c r="I591" s="43"/>
      <c r="J591" s="43"/>
      <c r="K591" s="43"/>
      <c r="L591" s="43"/>
      <c r="M591" s="43"/>
      <c r="N591" s="43"/>
      <c r="O591" s="43"/>
    </row>
    <row r="592" spans="6:15" x14ac:dyDescent="0.3">
      <c r="F592" s="43"/>
      <c r="G592" s="44"/>
      <c r="H592" s="43"/>
      <c r="I592" s="43"/>
      <c r="J592" s="43"/>
      <c r="K592" s="43"/>
      <c r="L592" s="43"/>
      <c r="M592" s="43"/>
      <c r="N592" s="43"/>
      <c r="O592" s="43"/>
    </row>
    <row r="593" spans="6:15" x14ac:dyDescent="0.3">
      <c r="F593" s="43"/>
      <c r="G593" s="44"/>
      <c r="H593" s="43"/>
      <c r="I593" s="43"/>
      <c r="J593" s="43"/>
      <c r="K593" s="43"/>
      <c r="L593" s="43"/>
      <c r="M593" s="43"/>
      <c r="N593" s="43"/>
      <c r="O593" s="43"/>
    </row>
    <row r="594" spans="6:15" x14ac:dyDescent="0.3">
      <c r="F594" s="43"/>
      <c r="G594" s="44"/>
      <c r="H594" s="43"/>
      <c r="I594" s="43"/>
      <c r="J594" s="43"/>
      <c r="K594" s="43"/>
      <c r="L594" s="43"/>
      <c r="M594" s="43"/>
      <c r="N594" s="43"/>
      <c r="O594" s="43"/>
    </row>
    <row r="595" spans="6:15" x14ac:dyDescent="0.3">
      <c r="F595" s="43"/>
      <c r="G595" s="44"/>
      <c r="H595" s="43"/>
      <c r="I595" s="43"/>
      <c r="J595" s="43"/>
      <c r="K595" s="43"/>
      <c r="L595" s="43"/>
      <c r="M595" s="43"/>
      <c r="N595" s="43"/>
      <c r="O595" s="43"/>
    </row>
    <row r="596" spans="6:15" x14ac:dyDescent="0.3">
      <c r="F596" s="43"/>
      <c r="G596" s="44"/>
      <c r="H596" s="43"/>
      <c r="I596" s="43"/>
      <c r="J596" s="43"/>
      <c r="K596" s="43"/>
      <c r="L596" s="43"/>
      <c r="M596" s="43"/>
      <c r="N596" s="43"/>
      <c r="O596" s="43"/>
    </row>
    <row r="597" spans="6:15" x14ac:dyDescent="0.3">
      <c r="F597" s="43"/>
      <c r="G597" s="44"/>
      <c r="H597" s="43"/>
      <c r="I597" s="43"/>
      <c r="J597" s="43"/>
      <c r="K597" s="43"/>
      <c r="L597" s="43"/>
      <c r="M597" s="43"/>
      <c r="N597" s="43"/>
      <c r="O597" s="43"/>
    </row>
    <row r="598" spans="6:15" x14ac:dyDescent="0.3">
      <c r="F598" s="43"/>
      <c r="G598" s="44"/>
      <c r="H598" s="43"/>
      <c r="I598" s="43"/>
      <c r="J598" s="43"/>
      <c r="K598" s="43"/>
      <c r="L598" s="43"/>
      <c r="M598" s="43"/>
      <c r="N598" s="43"/>
      <c r="O598" s="43"/>
    </row>
    <row r="599" spans="6:15" x14ac:dyDescent="0.3">
      <c r="F599" s="43"/>
      <c r="G599" s="44"/>
      <c r="H599" s="43"/>
      <c r="I599" s="43"/>
      <c r="J599" s="43"/>
      <c r="K599" s="43"/>
      <c r="L599" s="43"/>
      <c r="M599" s="43"/>
      <c r="N599" s="43"/>
      <c r="O599" s="43"/>
    </row>
    <row r="600" spans="6:15" x14ac:dyDescent="0.3">
      <c r="F600" s="43"/>
      <c r="G600" s="44"/>
      <c r="H600" s="43"/>
      <c r="I600" s="43"/>
      <c r="J600" s="43"/>
      <c r="K600" s="43"/>
      <c r="L600" s="43"/>
      <c r="M600" s="43"/>
      <c r="N600" s="43"/>
      <c r="O600" s="43"/>
    </row>
    <row r="601" spans="6:15" x14ac:dyDescent="0.3">
      <c r="F601" s="43"/>
      <c r="G601" s="44"/>
      <c r="H601" s="43"/>
      <c r="I601" s="43"/>
      <c r="J601" s="43"/>
      <c r="K601" s="43"/>
      <c r="L601" s="43"/>
      <c r="M601" s="43"/>
      <c r="N601" s="43"/>
      <c r="O601" s="43"/>
    </row>
    <row r="602" spans="6:15" x14ac:dyDescent="0.3">
      <c r="F602" s="43"/>
      <c r="G602" s="44"/>
      <c r="H602" s="43"/>
      <c r="I602" s="43"/>
      <c r="J602" s="43"/>
      <c r="K602" s="43"/>
      <c r="L602" s="43"/>
      <c r="M602" s="43"/>
      <c r="N602" s="43"/>
      <c r="O602" s="43"/>
    </row>
    <row r="603" spans="6:15" x14ac:dyDescent="0.3">
      <c r="F603" s="43"/>
      <c r="G603" s="44"/>
      <c r="H603" s="43"/>
      <c r="I603" s="43"/>
      <c r="J603" s="43"/>
      <c r="K603" s="43"/>
      <c r="L603" s="43"/>
      <c r="M603" s="43"/>
      <c r="N603" s="43"/>
      <c r="O603" s="43"/>
    </row>
    <row r="604" spans="6:15" x14ac:dyDescent="0.3">
      <c r="F604" s="43"/>
      <c r="G604" s="44"/>
      <c r="H604" s="43"/>
      <c r="I604" s="43"/>
      <c r="J604" s="43"/>
      <c r="K604" s="43"/>
      <c r="L604" s="43"/>
      <c r="M604" s="43"/>
      <c r="N604" s="43"/>
      <c r="O604" s="43"/>
    </row>
    <row r="605" spans="6:15" x14ac:dyDescent="0.3">
      <c r="F605" s="43"/>
      <c r="G605" s="44"/>
      <c r="H605" s="43"/>
      <c r="I605" s="43"/>
      <c r="J605" s="43"/>
      <c r="K605" s="43"/>
      <c r="L605" s="43"/>
      <c r="M605" s="43"/>
      <c r="N605" s="43"/>
      <c r="O605" s="43"/>
    </row>
    <row r="606" spans="6:15" x14ac:dyDescent="0.3">
      <c r="F606" s="43"/>
      <c r="G606" s="44"/>
      <c r="H606" s="43"/>
      <c r="I606" s="43"/>
      <c r="J606" s="43"/>
      <c r="K606" s="43"/>
      <c r="L606" s="43"/>
      <c r="M606" s="43"/>
      <c r="N606" s="43"/>
      <c r="O606" s="43"/>
    </row>
    <row r="607" spans="6:15" x14ac:dyDescent="0.3">
      <c r="F607" s="43"/>
      <c r="G607" s="44"/>
      <c r="H607" s="43"/>
      <c r="I607" s="43"/>
      <c r="J607" s="43"/>
      <c r="K607" s="43"/>
      <c r="L607" s="43"/>
      <c r="M607" s="43"/>
      <c r="N607" s="43"/>
      <c r="O607" s="43"/>
    </row>
    <row r="608" spans="6:15" x14ac:dyDescent="0.3">
      <c r="F608" s="43"/>
      <c r="G608" s="44"/>
      <c r="H608" s="43"/>
      <c r="I608" s="43"/>
      <c r="J608" s="43"/>
      <c r="K608" s="43"/>
      <c r="L608" s="43"/>
      <c r="M608" s="43"/>
      <c r="N608" s="43"/>
      <c r="O608" s="43"/>
    </row>
    <row r="609" spans="6:15" x14ac:dyDescent="0.3">
      <c r="F609" s="43"/>
      <c r="G609" s="44"/>
      <c r="H609" s="43"/>
      <c r="I609" s="43"/>
      <c r="J609" s="43"/>
      <c r="K609" s="43"/>
      <c r="L609" s="43"/>
      <c r="M609" s="43"/>
      <c r="N609" s="43"/>
      <c r="O609" s="43"/>
    </row>
    <row r="610" spans="6:15" x14ac:dyDescent="0.3">
      <c r="F610" s="43"/>
      <c r="G610" s="44"/>
      <c r="H610" s="43"/>
      <c r="I610" s="43"/>
      <c r="J610" s="43"/>
      <c r="K610" s="43"/>
      <c r="L610" s="43"/>
      <c r="M610" s="43"/>
      <c r="N610" s="43"/>
      <c r="O610" s="43"/>
    </row>
    <row r="611" spans="6:15" x14ac:dyDescent="0.3">
      <c r="F611" s="43"/>
      <c r="G611" s="44"/>
      <c r="H611" s="43"/>
      <c r="I611" s="43"/>
      <c r="J611" s="43"/>
      <c r="K611" s="43"/>
      <c r="L611" s="43"/>
      <c r="M611" s="43"/>
      <c r="N611" s="43"/>
      <c r="O611" s="43"/>
    </row>
    <row r="612" spans="6:15" x14ac:dyDescent="0.3">
      <c r="F612" s="45"/>
      <c r="G612" s="46"/>
      <c r="H612" s="43"/>
      <c r="I612" s="43"/>
      <c r="J612" s="43"/>
      <c r="K612" s="43"/>
      <c r="L612" s="43"/>
      <c r="M612" s="43"/>
      <c r="N612" s="43"/>
      <c r="O612" s="43"/>
    </row>
    <row r="613" spans="6:15" x14ac:dyDescent="0.3">
      <c r="F613" s="45"/>
      <c r="G613" s="46"/>
      <c r="H613" s="43"/>
      <c r="I613" s="43"/>
      <c r="J613" s="43"/>
      <c r="K613" s="43"/>
      <c r="L613" s="43"/>
      <c r="M613" s="43"/>
      <c r="N613" s="43"/>
      <c r="O613" s="43"/>
    </row>
    <row r="614" spans="6:15" x14ac:dyDescent="0.3">
      <c r="F614" s="45"/>
      <c r="G614" s="46"/>
      <c r="H614" s="43"/>
      <c r="I614" s="43"/>
      <c r="J614" s="43"/>
      <c r="K614" s="43"/>
      <c r="L614" s="43"/>
      <c r="M614" s="43"/>
      <c r="N614" s="43"/>
      <c r="O614" s="43"/>
    </row>
    <row r="615" spans="6:15" x14ac:dyDescent="0.3">
      <c r="F615" s="45"/>
      <c r="G615" s="46"/>
      <c r="H615" s="43"/>
      <c r="I615" s="43"/>
      <c r="J615" s="43"/>
      <c r="K615" s="43"/>
      <c r="L615" s="43"/>
      <c r="M615" s="43"/>
      <c r="N615" s="43"/>
      <c r="O615" s="43"/>
    </row>
    <row r="616" spans="6:15" x14ac:dyDescent="0.3">
      <c r="F616" s="45"/>
      <c r="G616" s="46"/>
      <c r="H616" s="43"/>
      <c r="I616" s="43"/>
      <c r="J616" s="43"/>
      <c r="K616" s="43"/>
      <c r="L616" s="43"/>
      <c r="M616" s="43"/>
      <c r="N616" s="43"/>
      <c r="O616" s="43"/>
    </row>
    <row r="617" spans="6:15" x14ac:dyDescent="0.3">
      <c r="F617" s="45"/>
      <c r="G617" s="46"/>
      <c r="H617" s="43"/>
      <c r="I617" s="43"/>
      <c r="J617" s="43"/>
      <c r="K617" s="43"/>
      <c r="L617" s="43"/>
      <c r="M617" s="43"/>
      <c r="N617" s="43"/>
      <c r="O617" s="43"/>
    </row>
    <row r="618" spans="6:15" x14ac:dyDescent="0.3">
      <c r="F618" s="45"/>
      <c r="G618" s="46"/>
      <c r="H618" s="43"/>
      <c r="I618" s="43"/>
      <c r="J618" s="43"/>
      <c r="K618" s="43"/>
      <c r="L618" s="43"/>
      <c r="M618" s="43"/>
      <c r="N618" s="43"/>
      <c r="O618" s="43"/>
    </row>
    <row r="619" spans="6:15" x14ac:dyDescent="0.3">
      <c r="F619" s="45"/>
      <c r="G619" s="46"/>
      <c r="H619" s="43"/>
      <c r="I619" s="43"/>
      <c r="J619" s="43"/>
      <c r="K619" s="43"/>
      <c r="L619" s="43"/>
      <c r="M619" s="43"/>
      <c r="N619" s="43"/>
      <c r="O619" s="43"/>
    </row>
    <row r="620" spans="6:15" x14ac:dyDescent="0.3">
      <c r="F620" s="45"/>
      <c r="G620" s="46"/>
      <c r="H620" s="43"/>
      <c r="I620" s="43"/>
      <c r="J620" s="43"/>
      <c r="K620" s="43"/>
      <c r="L620" s="43"/>
      <c r="M620" s="43"/>
      <c r="N620" s="43"/>
      <c r="O620" s="43"/>
    </row>
    <row r="621" spans="6:15" x14ac:dyDescent="0.3">
      <c r="F621" s="45"/>
      <c r="G621" s="46"/>
      <c r="H621" s="43"/>
      <c r="I621" s="43"/>
      <c r="J621" s="43"/>
      <c r="K621" s="43"/>
      <c r="L621" s="43"/>
      <c r="M621" s="43"/>
      <c r="N621" s="43"/>
      <c r="O621" s="43"/>
    </row>
    <row r="622" spans="6:15" x14ac:dyDescent="0.3">
      <c r="F622" s="45"/>
      <c r="G622" s="46"/>
      <c r="H622" s="43"/>
      <c r="I622" s="43"/>
      <c r="J622" s="43"/>
      <c r="K622" s="43"/>
      <c r="L622" s="43"/>
      <c r="M622" s="43"/>
      <c r="N622" s="43"/>
      <c r="O622" s="43"/>
    </row>
    <row r="623" spans="6:15" x14ac:dyDescent="0.3">
      <c r="F623" s="45"/>
      <c r="G623" s="46"/>
      <c r="H623" s="43"/>
      <c r="I623" s="43"/>
      <c r="J623" s="43"/>
      <c r="K623" s="43"/>
      <c r="L623" s="43"/>
      <c r="M623" s="43"/>
      <c r="N623" s="43"/>
      <c r="O623" s="43"/>
    </row>
    <row r="624" spans="6:15" x14ac:dyDescent="0.3">
      <c r="F624" s="45"/>
      <c r="G624" s="46"/>
      <c r="H624" s="43"/>
      <c r="I624" s="43"/>
      <c r="J624" s="43"/>
      <c r="K624" s="43"/>
      <c r="L624" s="43"/>
      <c r="M624" s="43"/>
      <c r="N624" s="43"/>
      <c r="O624" s="43"/>
    </row>
    <row r="625" spans="6:15" x14ac:dyDescent="0.3">
      <c r="F625" s="45"/>
      <c r="G625" s="46"/>
      <c r="H625" s="43"/>
      <c r="I625" s="43"/>
      <c r="J625" s="43"/>
      <c r="K625" s="43"/>
      <c r="L625" s="43"/>
      <c r="M625" s="43"/>
      <c r="N625" s="43"/>
      <c r="O625" s="43"/>
    </row>
    <row r="626" spans="6:15" x14ac:dyDescent="0.3">
      <c r="F626" s="45"/>
      <c r="G626" s="46"/>
      <c r="H626" s="43"/>
      <c r="I626" s="43"/>
      <c r="J626" s="43"/>
      <c r="K626" s="43"/>
      <c r="L626" s="43"/>
      <c r="M626" s="43"/>
      <c r="N626" s="43"/>
      <c r="O626" s="43"/>
    </row>
    <row r="627" spans="6:15" x14ac:dyDescent="0.3">
      <c r="F627" s="45"/>
      <c r="G627" s="46"/>
      <c r="H627" s="43"/>
      <c r="I627" s="43"/>
      <c r="J627" s="43"/>
      <c r="K627" s="43"/>
      <c r="L627" s="43"/>
      <c r="M627" s="43"/>
      <c r="N627" s="43"/>
      <c r="O627" s="43"/>
    </row>
    <row r="628" spans="6:15" x14ac:dyDescent="0.3">
      <c r="F628" s="45"/>
      <c r="G628" s="46"/>
      <c r="H628" s="43"/>
      <c r="I628" s="43"/>
      <c r="J628" s="43"/>
      <c r="K628" s="43"/>
      <c r="L628" s="43"/>
      <c r="M628" s="43"/>
      <c r="N628" s="43"/>
      <c r="O628" s="43"/>
    </row>
    <row r="629" spans="6:15" x14ac:dyDescent="0.3">
      <c r="F629" s="45"/>
      <c r="G629" s="46"/>
      <c r="H629" s="43"/>
      <c r="I629" s="43"/>
      <c r="J629" s="43"/>
      <c r="K629" s="43"/>
      <c r="L629" s="43"/>
      <c r="M629" s="43"/>
      <c r="N629" s="43"/>
      <c r="O629" s="43"/>
    </row>
    <row r="630" spans="6:15" x14ac:dyDescent="0.3">
      <c r="F630" s="45"/>
      <c r="G630" s="46"/>
      <c r="H630" s="43"/>
      <c r="I630" s="43"/>
      <c r="J630" s="43"/>
      <c r="K630" s="43"/>
      <c r="L630" s="43"/>
      <c r="M630" s="43"/>
      <c r="N630" s="43"/>
      <c r="O630" s="43"/>
    </row>
    <row r="631" spans="6:15" x14ac:dyDescent="0.3">
      <c r="F631" s="45"/>
      <c r="G631" s="46"/>
      <c r="H631" s="43"/>
      <c r="I631" s="43"/>
      <c r="J631" s="43"/>
      <c r="K631" s="43"/>
      <c r="L631" s="43"/>
      <c r="M631" s="43"/>
      <c r="N631" s="43"/>
      <c r="O631" s="43"/>
    </row>
    <row r="632" spans="6:15" x14ac:dyDescent="0.3">
      <c r="F632" s="45"/>
      <c r="G632" s="46"/>
      <c r="H632" s="43"/>
      <c r="I632" s="43"/>
      <c r="J632" s="43"/>
      <c r="K632" s="43"/>
      <c r="L632" s="43"/>
      <c r="M632" s="43"/>
      <c r="N632" s="43"/>
      <c r="O632" s="43"/>
    </row>
    <row r="633" spans="6:15" x14ac:dyDescent="0.3">
      <c r="F633" s="45"/>
      <c r="G633" s="46"/>
      <c r="H633" s="43"/>
      <c r="I633" s="43"/>
      <c r="J633" s="43"/>
      <c r="K633" s="43"/>
      <c r="L633" s="43"/>
      <c r="M633" s="43"/>
      <c r="N633" s="43"/>
      <c r="O633" s="43"/>
    </row>
    <row r="634" spans="6:15" x14ac:dyDescent="0.3">
      <c r="F634" s="45"/>
      <c r="G634" s="46"/>
      <c r="H634" s="43"/>
      <c r="I634" s="43"/>
      <c r="J634" s="43"/>
      <c r="K634" s="43"/>
      <c r="L634" s="43"/>
      <c r="M634" s="43"/>
      <c r="N634" s="43"/>
      <c r="O634" s="43"/>
    </row>
    <row r="635" spans="6:15" x14ac:dyDescent="0.3">
      <c r="F635" s="45"/>
      <c r="G635" s="46"/>
      <c r="H635" s="43"/>
      <c r="I635" s="43"/>
      <c r="J635" s="43"/>
      <c r="K635" s="43"/>
      <c r="L635" s="43"/>
      <c r="M635" s="43"/>
      <c r="N635" s="43"/>
      <c r="O635" s="43"/>
    </row>
    <row r="636" spans="6:15" x14ac:dyDescent="0.3">
      <c r="F636" s="45"/>
      <c r="G636" s="46"/>
      <c r="H636" s="43"/>
      <c r="I636" s="43"/>
      <c r="J636" s="43"/>
      <c r="K636" s="43"/>
      <c r="L636" s="43"/>
      <c r="M636" s="43"/>
      <c r="N636" s="43"/>
      <c r="O636" s="43"/>
    </row>
    <row r="637" spans="6:15" x14ac:dyDescent="0.3">
      <c r="F637" s="45"/>
      <c r="G637" s="46"/>
      <c r="H637" s="43"/>
      <c r="I637" s="43"/>
      <c r="J637" s="43"/>
      <c r="K637" s="43"/>
      <c r="L637" s="43"/>
      <c r="M637" s="43"/>
      <c r="N637" s="43"/>
      <c r="O637" s="43"/>
    </row>
    <row r="638" spans="6:15" x14ac:dyDescent="0.3">
      <c r="F638" s="45"/>
      <c r="G638" s="46"/>
      <c r="H638" s="43"/>
      <c r="I638" s="43"/>
      <c r="J638" s="43"/>
      <c r="K638" s="43"/>
      <c r="L638" s="43"/>
      <c r="M638" s="43"/>
      <c r="N638" s="43"/>
      <c r="O638" s="43"/>
    </row>
    <row r="639" spans="6:15" x14ac:dyDescent="0.3">
      <c r="F639" s="45"/>
      <c r="G639" s="46"/>
      <c r="H639" s="43"/>
      <c r="I639" s="43"/>
      <c r="J639" s="43"/>
      <c r="K639" s="43"/>
      <c r="L639" s="43"/>
      <c r="M639" s="43"/>
      <c r="N639" s="43"/>
      <c r="O639" s="43"/>
    </row>
    <row r="640" spans="6:15" x14ac:dyDescent="0.3">
      <c r="F640" s="45"/>
      <c r="G640" s="46"/>
      <c r="H640" s="43"/>
      <c r="I640" s="43"/>
      <c r="J640" s="43"/>
      <c r="K640" s="43"/>
      <c r="L640" s="43"/>
      <c r="M640" s="43"/>
      <c r="N640" s="43"/>
      <c r="O640" s="43"/>
    </row>
    <row r="641" spans="6:15" x14ac:dyDescent="0.3">
      <c r="F641" s="45"/>
      <c r="G641" s="46"/>
      <c r="H641" s="43"/>
      <c r="I641" s="43"/>
      <c r="J641" s="43"/>
      <c r="K641" s="43"/>
      <c r="L641" s="43"/>
      <c r="M641" s="43"/>
      <c r="N641" s="43"/>
      <c r="O641" s="43"/>
    </row>
    <row r="642" spans="6:15" x14ac:dyDescent="0.3">
      <c r="F642" s="45"/>
      <c r="G642" s="46"/>
      <c r="H642" s="43"/>
      <c r="I642" s="43"/>
      <c r="J642" s="43"/>
      <c r="K642" s="43"/>
      <c r="L642" s="43"/>
      <c r="M642" s="43"/>
      <c r="N642" s="43"/>
      <c r="O642" s="43"/>
    </row>
    <row r="643" spans="6:15" x14ac:dyDescent="0.3">
      <c r="F643" s="45"/>
      <c r="G643" s="46"/>
      <c r="H643" s="43"/>
      <c r="I643" s="43"/>
      <c r="J643" s="43"/>
      <c r="K643" s="43"/>
      <c r="L643" s="43"/>
      <c r="M643" s="43"/>
      <c r="N643" s="43"/>
      <c r="O643" s="43"/>
    </row>
    <row r="644" spans="6:15" x14ac:dyDescent="0.3">
      <c r="F644" s="45"/>
      <c r="G644" s="46"/>
      <c r="H644" s="43"/>
      <c r="I644" s="43"/>
      <c r="J644" s="43"/>
      <c r="K644" s="43"/>
      <c r="L644" s="43"/>
      <c r="M644" s="43"/>
      <c r="N644" s="43"/>
      <c r="O644" s="43"/>
    </row>
    <row r="645" spans="6:15" x14ac:dyDescent="0.3">
      <c r="F645" s="45"/>
      <c r="G645" s="46"/>
      <c r="H645" s="43"/>
      <c r="I645" s="43"/>
      <c r="J645" s="43"/>
      <c r="K645" s="43"/>
      <c r="L645" s="43"/>
      <c r="M645" s="43"/>
      <c r="N645" s="43"/>
      <c r="O645" s="43"/>
    </row>
    <row r="646" spans="6:15" x14ac:dyDescent="0.3">
      <c r="F646" s="45"/>
      <c r="G646" s="46"/>
      <c r="H646" s="43"/>
      <c r="I646" s="43"/>
      <c r="J646" s="43"/>
      <c r="K646" s="43"/>
      <c r="L646" s="43"/>
      <c r="M646" s="43"/>
      <c r="N646" s="43"/>
      <c r="O646" s="43"/>
    </row>
    <row r="647" spans="6:15" x14ac:dyDescent="0.3">
      <c r="F647" s="45"/>
      <c r="G647" s="46"/>
      <c r="H647" s="43"/>
      <c r="I647" s="43"/>
      <c r="J647" s="43"/>
      <c r="K647" s="43"/>
      <c r="L647" s="43"/>
      <c r="M647" s="43"/>
      <c r="N647" s="43"/>
      <c r="O647" s="43"/>
    </row>
    <row r="648" spans="6:15" x14ac:dyDescent="0.3">
      <c r="F648" s="45"/>
      <c r="G648" s="46"/>
      <c r="H648" s="43"/>
      <c r="I648" s="43"/>
      <c r="J648" s="43"/>
      <c r="K648" s="43"/>
      <c r="L648" s="43"/>
      <c r="M648" s="43"/>
      <c r="N648" s="43"/>
      <c r="O648" s="43"/>
    </row>
    <row r="649" spans="6:15" x14ac:dyDescent="0.3">
      <c r="F649" s="45"/>
      <c r="G649" s="46"/>
      <c r="H649" s="43"/>
      <c r="I649" s="43"/>
      <c r="J649" s="43"/>
      <c r="K649" s="43"/>
      <c r="L649" s="43"/>
      <c r="M649" s="43"/>
      <c r="N649" s="43"/>
      <c r="O649" s="43"/>
    </row>
    <row r="650" spans="6:15" x14ac:dyDescent="0.3">
      <c r="F650" s="45"/>
      <c r="G650" s="46"/>
      <c r="H650" s="43"/>
      <c r="I650" s="43"/>
      <c r="J650" s="43"/>
      <c r="K650" s="43"/>
      <c r="L650" s="43"/>
      <c r="M650" s="43"/>
      <c r="N650" s="43"/>
      <c r="O650" s="43"/>
    </row>
    <row r="651" spans="6:15" x14ac:dyDescent="0.3">
      <c r="F651" s="45"/>
      <c r="G651" s="46"/>
      <c r="H651" s="43"/>
      <c r="I651" s="43"/>
      <c r="J651" s="43"/>
      <c r="K651" s="43"/>
      <c r="L651" s="43"/>
      <c r="M651" s="43"/>
      <c r="N651" s="43"/>
      <c r="O651" s="43"/>
    </row>
    <row r="652" spans="6:15" x14ac:dyDescent="0.3">
      <c r="F652" s="45"/>
      <c r="G652" s="46"/>
      <c r="H652" s="43"/>
      <c r="I652" s="43"/>
      <c r="J652" s="43"/>
      <c r="K652" s="43"/>
      <c r="L652" s="43"/>
      <c r="M652" s="43"/>
      <c r="N652" s="43"/>
      <c r="O652" s="43"/>
    </row>
    <row r="653" spans="6:15" x14ac:dyDescent="0.3">
      <c r="F653" s="45"/>
      <c r="G653" s="46"/>
      <c r="H653" s="43"/>
      <c r="I653" s="43"/>
      <c r="J653" s="43"/>
      <c r="K653" s="43"/>
      <c r="L653" s="43"/>
      <c r="M653" s="43"/>
      <c r="N653" s="43"/>
      <c r="O653" s="43"/>
    </row>
    <row r="654" spans="6:15" x14ac:dyDescent="0.3">
      <c r="F654" s="45"/>
      <c r="G654" s="46"/>
      <c r="H654" s="43"/>
      <c r="I654" s="43"/>
      <c r="J654" s="43"/>
      <c r="K654" s="43"/>
      <c r="L654" s="43"/>
      <c r="M654" s="43"/>
      <c r="N654" s="43"/>
      <c r="O654" s="43"/>
    </row>
    <row r="655" spans="6:15" x14ac:dyDescent="0.3">
      <c r="F655" s="45"/>
      <c r="G655" s="46"/>
      <c r="H655" s="43"/>
      <c r="I655" s="43"/>
      <c r="J655" s="43"/>
      <c r="K655" s="43"/>
      <c r="L655" s="43"/>
      <c r="M655" s="43"/>
      <c r="N655" s="43"/>
      <c r="O655" s="43"/>
    </row>
    <row r="656" spans="6:15" x14ac:dyDescent="0.3">
      <c r="F656" s="45"/>
      <c r="G656" s="46"/>
      <c r="H656" s="43"/>
      <c r="I656" s="43"/>
      <c r="J656" s="43"/>
      <c r="K656" s="43"/>
      <c r="L656" s="43"/>
      <c r="M656" s="43"/>
      <c r="N656" s="43"/>
      <c r="O656" s="43"/>
    </row>
    <row r="657" spans="6:15" x14ac:dyDescent="0.3">
      <c r="F657" s="45"/>
      <c r="G657" s="46"/>
      <c r="H657" s="43"/>
      <c r="I657" s="43"/>
      <c r="J657" s="43"/>
      <c r="K657" s="43"/>
      <c r="L657" s="43"/>
      <c r="M657" s="43"/>
      <c r="N657" s="43"/>
      <c r="O657" s="43"/>
    </row>
    <row r="658" spans="6:15" x14ac:dyDescent="0.3">
      <c r="F658" s="45"/>
      <c r="G658" s="46"/>
      <c r="H658" s="43"/>
      <c r="I658" s="43"/>
      <c r="J658" s="43"/>
      <c r="K658" s="43"/>
      <c r="L658" s="43"/>
      <c r="M658" s="43"/>
      <c r="N658" s="43"/>
      <c r="O658" s="43"/>
    </row>
    <row r="659" spans="6:15" x14ac:dyDescent="0.3">
      <c r="F659" s="45"/>
      <c r="G659" s="46"/>
      <c r="H659" s="43"/>
      <c r="I659" s="43"/>
      <c r="J659" s="43"/>
      <c r="K659" s="43"/>
      <c r="L659" s="43"/>
      <c r="M659" s="43"/>
      <c r="N659" s="43"/>
      <c r="O659" s="43"/>
    </row>
    <row r="660" spans="6:15" x14ac:dyDescent="0.3">
      <c r="F660" s="45"/>
      <c r="G660" s="46"/>
      <c r="H660" s="43"/>
      <c r="I660" s="43"/>
      <c r="J660" s="43"/>
      <c r="K660" s="43"/>
      <c r="L660" s="43"/>
      <c r="M660" s="43"/>
      <c r="N660" s="43"/>
      <c r="O660" s="43"/>
    </row>
    <row r="661" spans="6:15" x14ac:dyDescent="0.3">
      <c r="F661" s="45"/>
      <c r="G661" s="46"/>
      <c r="H661" s="43"/>
      <c r="I661" s="43"/>
      <c r="J661" s="43"/>
      <c r="K661" s="43"/>
      <c r="L661" s="43"/>
      <c r="M661" s="43"/>
      <c r="N661" s="43"/>
      <c r="O661" s="43"/>
    </row>
    <row r="662" spans="6:15" x14ac:dyDescent="0.3">
      <c r="F662" s="45"/>
      <c r="G662" s="46"/>
      <c r="H662" s="43"/>
      <c r="I662" s="43"/>
      <c r="J662" s="43"/>
      <c r="K662" s="43"/>
      <c r="L662" s="43"/>
      <c r="M662" s="43"/>
      <c r="N662" s="43"/>
      <c r="O662" s="43"/>
    </row>
    <row r="663" spans="6:15" x14ac:dyDescent="0.3">
      <c r="F663" s="45"/>
      <c r="G663" s="46"/>
      <c r="H663" s="43"/>
      <c r="I663" s="43"/>
      <c r="J663" s="43"/>
      <c r="K663" s="43"/>
      <c r="L663" s="43"/>
      <c r="M663" s="43"/>
      <c r="N663" s="43"/>
      <c r="O663" s="43"/>
    </row>
    <row r="664" spans="6:15" x14ac:dyDescent="0.3">
      <c r="F664" s="45"/>
      <c r="G664" s="46"/>
      <c r="H664" s="43"/>
      <c r="I664" s="43"/>
      <c r="J664" s="43"/>
      <c r="K664" s="43"/>
      <c r="L664" s="43"/>
      <c r="M664" s="43"/>
      <c r="N664" s="43"/>
      <c r="O664" s="43"/>
    </row>
    <row r="665" spans="6:15" x14ac:dyDescent="0.3">
      <c r="F665" s="45"/>
      <c r="G665" s="46"/>
      <c r="H665" s="43"/>
      <c r="I665" s="43"/>
      <c r="J665" s="43"/>
      <c r="K665" s="43"/>
      <c r="L665" s="43"/>
      <c r="M665" s="43"/>
      <c r="N665" s="43"/>
      <c r="O665" s="43"/>
    </row>
    <row r="666" spans="6:15" x14ac:dyDescent="0.3">
      <c r="F666" s="45"/>
      <c r="G666" s="46"/>
      <c r="H666" s="43"/>
      <c r="I666" s="43"/>
      <c r="J666" s="43"/>
      <c r="K666" s="43"/>
      <c r="L666" s="43"/>
      <c r="M666" s="43"/>
      <c r="N666" s="43"/>
      <c r="O666" s="43"/>
    </row>
    <row r="667" spans="6:15" x14ac:dyDescent="0.3">
      <c r="F667" s="45"/>
      <c r="G667" s="46"/>
      <c r="H667" s="43"/>
      <c r="I667" s="43"/>
      <c r="J667" s="43"/>
      <c r="K667" s="43"/>
      <c r="L667" s="43"/>
      <c r="M667" s="43"/>
      <c r="N667" s="43"/>
      <c r="O667" s="43"/>
    </row>
    <row r="668" spans="6:15" x14ac:dyDescent="0.3">
      <c r="F668" s="45"/>
      <c r="G668" s="46"/>
      <c r="H668" s="43"/>
      <c r="I668" s="43"/>
      <c r="J668" s="43"/>
      <c r="K668" s="43"/>
      <c r="L668" s="43"/>
      <c r="M668" s="43"/>
      <c r="N668" s="43"/>
      <c r="O668" s="43"/>
    </row>
    <row r="669" spans="6:15" x14ac:dyDescent="0.3">
      <c r="F669" s="45"/>
      <c r="G669" s="46"/>
      <c r="H669" s="43"/>
      <c r="I669" s="43"/>
      <c r="J669" s="43"/>
      <c r="K669" s="43"/>
      <c r="L669" s="43"/>
      <c r="M669" s="43"/>
      <c r="N669" s="43"/>
      <c r="O669" s="43"/>
    </row>
    <row r="670" spans="6:15" x14ac:dyDescent="0.3">
      <c r="F670" s="45"/>
      <c r="G670" s="46"/>
      <c r="H670" s="43"/>
      <c r="I670" s="43"/>
      <c r="J670" s="43"/>
      <c r="K670" s="43"/>
      <c r="L670" s="43"/>
      <c r="M670" s="43"/>
      <c r="N670" s="43"/>
      <c r="O670" s="43"/>
    </row>
    <row r="671" spans="6:15" x14ac:dyDescent="0.3">
      <c r="F671" s="45"/>
      <c r="G671" s="46"/>
      <c r="H671" s="43"/>
      <c r="I671" s="43"/>
      <c r="J671" s="43"/>
      <c r="K671" s="43"/>
      <c r="L671" s="43"/>
      <c r="M671" s="43"/>
      <c r="N671" s="43"/>
      <c r="O671" s="43"/>
    </row>
    <row r="672" spans="6:15" x14ac:dyDescent="0.3">
      <c r="F672" s="45"/>
      <c r="G672" s="46"/>
      <c r="H672" s="43"/>
      <c r="I672" s="43"/>
      <c r="J672" s="43"/>
      <c r="K672" s="43"/>
      <c r="L672" s="43"/>
      <c r="M672" s="43"/>
      <c r="N672" s="43"/>
      <c r="O672" s="43"/>
    </row>
    <row r="673" spans="6:15" x14ac:dyDescent="0.3">
      <c r="F673" s="45"/>
      <c r="G673" s="46"/>
      <c r="H673" s="43"/>
      <c r="I673" s="43"/>
      <c r="J673" s="43"/>
      <c r="K673" s="43"/>
      <c r="L673" s="43"/>
      <c r="M673" s="43"/>
      <c r="N673" s="43"/>
      <c r="O673" s="43"/>
    </row>
    <row r="674" spans="6:15" x14ac:dyDescent="0.3">
      <c r="F674" s="45"/>
      <c r="G674" s="46"/>
      <c r="H674" s="43"/>
      <c r="I674" s="43"/>
      <c r="J674" s="43"/>
      <c r="K674" s="43"/>
      <c r="L674" s="43"/>
      <c r="M674" s="43"/>
      <c r="N674" s="43"/>
      <c r="O674" s="43"/>
    </row>
    <row r="675" spans="6:15" x14ac:dyDescent="0.3">
      <c r="F675" s="45"/>
      <c r="G675" s="46"/>
      <c r="H675" s="43"/>
      <c r="I675" s="43"/>
      <c r="J675" s="43"/>
      <c r="K675" s="43"/>
      <c r="L675" s="43"/>
      <c r="M675" s="43"/>
      <c r="N675" s="43"/>
      <c r="O675" s="43"/>
    </row>
    <row r="676" spans="6:15" x14ac:dyDescent="0.3">
      <c r="F676" s="45"/>
      <c r="G676" s="46"/>
      <c r="H676" s="43"/>
      <c r="I676" s="43"/>
      <c r="J676" s="43"/>
      <c r="K676" s="43"/>
      <c r="L676" s="43"/>
      <c r="M676" s="43"/>
      <c r="N676" s="43"/>
      <c r="O676" s="43"/>
    </row>
    <row r="677" spans="6:15" x14ac:dyDescent="0.3">
      <c r="F677" s="45"/>
      <c r="G677" s="46"/>
      <c r="H677" s="43"/>
      <c r="I677" s="43"/>
      <c r="J677" s="43"/>
      <c r="K677" s="43"/>
      <c r="L677" s="43"/>
      <c r="M677" s="43"/>
      <c r="N677" s="43"/>
      <c r="O677" s="43"/>
    </row>
    <row r="678" spans="6:15" x14ac:dyDescent="0.3">
      <c r="F678" s="45"/>
      <c r="G678" s="46"/>
      <c r="H678" s="43"/>
      <c r="I678" s="43"/>
      <c r="J678" s="43"/>
      <c r="K678" s="43"/>
      <c r="L678" s="43"/>
      <c r="M678" s="43"/>
      <c r="N678" s="43"/>
      <c r="O678" s="43"/>
    </row>
    <row r="679" spans="6:15" x14ac:dyDescent="0.3">
      <c r="F679" s="45"/>
      <c r="G679" s="46"/>
      <c r="H679" s="43"/>
      <c r="I679" s="43"/>
      <c r="J679" s="43"/>
      <c r="K679" s="43"/>
      <c r="L679" s="43"/>
      <c r="M679" s="43"/>
      <c r="N679" s="43"/>
      <c r="O679" s="43"/>
    </row>
    <row r="680" spans="6:15" x14ac:dyDescent="0.3">
      <c r="F680" s="45"/>
      <c r="G680" s="46"/>
      <c r="H680" s="43"/>
      <c r="I680" s="43"/>
      <c r="J680" s="43"/>
      <c r="K680" s="43"/>
      <c r="L680" s="43"/>
      <c r="M680" s="43"/>
      <c r="N680" s="43"/>
      <c r="O680" s="43"/>
    </row>
    <row r="681" spans="6:15" x14ac:dyDescent="0.3">
      <c r="F681" s="45"/>
      <c r="G681" s="46"/>
      <c r="H681" s="43"/>
      <c r="I681" s="43"/>
      <c r="J681" s="43"/>
      <c r="K681" s="43"/>
      <c r="L681" s="43"/>
      <c r="M681" s="43"/>
      <c r="N681" s="43"/>
      <c r="O681" s="43"/>
    </row>
    <row r="682" spans="6:15" x14ac:dyDescent="0.3">
      <c r="F682" s="45"/>
      <c r="G682" s="46"/>
      <c r="H682" s="43"/>
      <c r="I682" s="43"/>
      <c r="J682" s="43"/>
      <c r="K682" s="43"/>
      <c r="L682" s="43"/>
      <c r="M682" s="43"/>
      <c r="N682" s="43"/>
      <c r="O682" s="43"/>
    </row>
    <row r="683" spans="6:15" x14ac:dyDescent="0.3">
      <c r="F683" s="45"/>
      <c r="G683" s="46"/>
      <c r="H683" s="43"/>
      <c r="I683" s="43"/>
      <c r="J683" s="43"/>
      <c r="K683" s="43"/>
      <c r="L683" s="43"/>
      <c r="M683" s="43"/>
      <c r="N683" s="43"/>
      <c r="O683" s="43"/>
    </row>
    <row r="684" spans="6:15" x14ac:dyDescent="0.3">
      <c r="F684" s="45"/>
      <c r="G684" s="46"/>
      <c r="H684" s="43"/>
      <c r="I684" s="43"/>
      <c r="J684" s="43"/>
      <c r="K684" s="43"/>
      <c r="L684" s="43"/>
      <c r="M684" s="43"/>
      <c r="N684" s="43"/>
      <c r="O684" s="43"/>
    </row>
    <row r="685" spans="6:15" x14ac:dyDescent="0.3">
      <c r="F685" s="45"/>
      <c r="G685" s="46"/>
      <c r="H685" s="43"/>
      <c r="I685" s="43"/>
      <c r="J685" s="43"/>
      <c r="K685" s="43"/>
      <c r="L685" s="43"/>
      <c r="M685" s="43"/>
      <c r="N685" s="43"/>
      <c r="O685" s="43"/>
    </row>
    <row r="686" spans="6:15" x14ac:dyDescent="0.3">
      <c r="F686" s="45"/>
      <c r="G686" s="46"/>
      <c r="H686" s="43"/>
      <c r="I686" s="43"/>
      <c r="J686" s="43"/>
      <c r="K686" s="43"/>
      <c r="L686" s="43"/>
      <c r="M686" s="43"/>
      <c r="N686" s="43"/>
      <c r="O686" s="43"/>
    </row>
    <row r="687" spans="6:15" x14ac:dyDescent="0.3">
      <c r="F687" s="45"/>
      <c r="G687" s="46"/>
      <c r="H687" s="43"/>
      <c r="I687" s="43"/>
      <c r="J687" s="43"/>
      <c r="K687" s="43"/>
      <c r="L687" s="43"/>
      <c r="M687" s="43"/>
      <c r="N687" s="43"/>
      <c r="O687" s="43"/>
    </row>
    <row r="688" spans="6:15" x14ac:dyDescent="0.3">
      <c r="F688" s="45"/>
      <c r="G688" s="46"/>
      <c r="H688" s="43"/>
      <c r="I688" s="43"/>
      <c r="J688" s="43"/>
      <c r="K688" s="43"/>
      <c r="L688" s="43"/>
      <c r="M688" s="43"/>
      <c r="N688" s="43"/>
      <c r="O688" s="43"/>
    </row>
    <row r="689" spans="6:15" x14ac:dyDescent="0.3">
      <c r="F689" s="45"/>
      <c r="G689" s="46"/>
      <c r="H689" s="43"/>
      <c r="I689" s="43"/>
      <c r="J689" s="43"/>
      <c r="K689" s="43"/>
      <c r="L689" s="43"/>
      <c r="M689" s="43"/>
      <c r="N689" s="43"/>
      <c r="O689" s="43"/>
    </row>
    <row r="690" spans="6:15" x14ac:dyDescent="0.3">
      <c r="F690" s="45"/>
      <c r="G690" s="46"/>
      <c r="H690" s="43"/>
      <c r="I690" s="43"/>
      <c r="J690" s="43"/>
      <c r="K690" s="43"/>
      <c r="L690" s="43"/>
      <c r="M690" s="43"/>
      <c r="N690" s="43"/>
      <c r="O690" s="43"/>
    </row>
    <row r="691" spans="6:15" x14ac:dyDescent="0.3">
      <c r="F691" s="45"/>
      <c r="G691" s="46"/>
      <c r="H691" s="43"/>
      <c r="I691" s="43"/>
      <c r="J691" s="43"/>
      <c r="K691" s="43"/>
      <c r="L691" s="43"/>
      <c r="M691" s="43"/>
      <c r="N691" s="43"/>
      <c r="O691" s="43"/>
    </row>
    <row r="692" spans="6:15" x14ac:dyDescent="0.3">
      <c r="F692" s="45"/>
      <c r="G692" s="46"/>
      <c r="H692" s="43"/>
      <c r="I692" s="43"/>
      <c r="J692" s="43"/>
      <c r="K692" s="43"/>
      <c r="L692" s="43"/>
      <c r="M692" s="43"/>
      <c r="N692" s="43"/>
      <c r="O692" s="43"/>
    </row>
    <row r="693" spans="6:15" x14ac:dyDescent="0.3">
      <c r="F693" s="45"/>
      <c r="G693" s="46"/>
      <c r="H693" s="43"/>
      <c r="I693" s="43"/>
      <c r="J693" s="43"/>
      <c r="K693" s="43"/>
      <c r="L693" s="43"/>
      <c r="M693" s="43"/>
      <c r="N693" s="43"/>
      <c r="O693" s="43"/>
    </row>
    <row r="694" spans="6:15" x14ac:dyDescent="0.3">
      <c r="F694" s="45"/>
      <c r="G694" s="46"/>
      <c r="H694" s="43"/>
      <c r="I694" s="43"/>
      <c r="J694" s="43"/>
      <c r="K694" s="43"/>
      <c r="L694" s="43"/>
      <c r="M694" s="43"/>
      <c r="N694" s="43"/>
      <c r="O694" s="43"/>
    </row>
    <row r="695" spans="6:15" x14ac:dyDescent="0.3">
      <c r="F695" s="45"/>
      <c r="G695" s="46"/>
      <c r="H695" s="43"/>
      <c r="I695" s="43"/>
      <c r="J695" s="43"/>
      <c r="K695" s="43"/>
      <c r="L695" s="43"/>
      <c r="M695" s="43"/>
      <c r="N695" s="43"/>
      <c r="O695" s="43"/>
    </row>
    <row r="696" spans="6:15" x14ac:dyDescent="0.3">
      <c r="F696" s="45"/>
      <c r="G696" s="46"/>
      <c r="H696" s="43"/>
      <c r="I696" s="43"/>
      <c r="J696" s="43"/>
      <c r="K696" s="43"/>
      <c r="L696" s="43"/>
      <c r="M696" s="43"/>
      <c r="N696" s="43"/>
      <c r="O696" s="43"/>
    </row>
    <row r="697" spans="6:15" x14ac:dyDescent="0.3">
      <c r="F697" s="45"/>
      <c r="G697" s="46"/>
      <c r="H697" s="43"/>
      <c r="I697" s="43"/>
      <c r="J697" s="43"/>
      <c r="K697" s="43"/>
      <c r="L697" s="43"/>
      <c r="M697" s="43"/>
      <c r="N697" s="43"/>
      <c r="O697" s="43"/>
    </row>
    <row r="698" spans="6:15" x14ac:dyDescent="0.3">
      <c r="F698" s="45"/>
      <c r="G698" s="46"/>
      <c r="H698" s="43"/>
      <c r="I698" s="43"/>
      <c r="J698" s="43"/>
      <c r="K698" s="43"/>
      <c r="L698" s="43"/>
      <c r="M698" s="43"/>
      <c r="N698" s="43"/>
      <c r="O698" s="43"/>
    </row>
    <row r="699" spans="6:15" x14ac:dyDescent="0.3">
      <c r="F699" s="45"/>
      <c r="G699" s="46"/>
      <c r="H699" s="43"/>
      <c r="I699" s="43"/>
      <c r="J699" s="43"/>
      <c r="K699" s="43"/>
      <c r="L699" s="43"/>
      <c r="M699" s="43"/>
      <c r="N699" s="43"/>
      <c r="O699" s="43"/>
    </row>
    <row r="700" spans="6:15" x14ac:dyDescent="0.3">
      <c r="F700" s="45"/>
      <c r="G700" s="46"/>
      <c r="H700" s="43"/>
      <c r="I700" s="43"/>
      <c r="J700" s="43"/>
      <c r="K700" s="43"/>
      <c r="L700" s="43"/>
      <c r="M700" s="43"/>
      <c r="N700" s="43"/>
      <c r="O700" s="43"/>
    </row>
    <row r="701" spans="6:15" x14ac:dyDescent="0.3">
      <c r="F701" s="45"/>
      <c r="G701" s="46"/>
      <c r="H701" s="43"/>
      <c r="I701" s="43"/>
      <c r="J701" s="43"/>
      <c r="K701" s="43"/>
      <c r="L701" s="43"/>
      <c r="M701" s="43"/>
      <c r="N701" s="43"/>
      <c r="O701" s="43"/>
    </row>
    <row r="702" spans="6:15" x14ac:dyDescent="0.3">
      <c r="F702" s="45"/>
      <c r="G702" s="46"/>
      <c r="H702" s="43"/>
      <c r="I702" s="43"/>
      <c r="J702" s="43"/>
      <c r="K702" s="43"/>
      <c r="L702" s="43"/>
      <c r="M702" s="43"/>
      <c r="N702" s="43"/>
      <c r="O702" s="43"/>
    </row>
    <row r="703" spans="6:15" x14ac:dyDescent="0.3">
      <c r="F703" s="45"/>
      <c r="G703" s="46"/>
      <c r="H703" s="43"/>
      <c r="I703" s="43"/>
      <c r="J703" s="43"/>
      <c r="K703" s="43"/>
      <c r="L703" s="43"/>
      <c r="M703" s="43"/>
      <c r="N703" s="43"/>
      <c r="O703" s="43"/>
    </row>
  </sheetData>
  <autoFilter ref="A1:O1" xr:uid="{6365B8B5-7516-47AD-A926-514C18ABD614}">
    <sortState xmlns:xlrd2="http://schemas.microsoft.com/office/spreadsheetml/2017/richdata2" ref="A2:O53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719FA-DDCC-4170-B74C-6C9612A97B88}">
  <dimension ref="A1:E611"/>
  <sheetViews>
    <sheetView rightToLeft="1" workbookViewId="0">
      <selection activeCell="N9" sqref="N9"/>
    </sheetView>
  </sheetViews>
  <sheetFormatPr defaultRowHeight="14" x14ac:dyDescent="0.3"/>
  <cols>
    <col min="2" max="2" width="10.58203125" style="26" customWidth="1"/>
    <col min="3" max="3" width="13.83203125" customWidth="1"/>
    <col min="4" max="4" width="13.33203125" customWidth="1"/>
  </cols>
  <sheetData>
    <row r="1" spans="1:5" ht="46.5" x14ac:dyDescent="0.3">
      <c r="A1" s="30" t="s">
        <v>5</v>
      </c>
      <c r="B1" s="30" t="s">
        <v>98</v>
      </c>
      <c r="C1" s="34" t="s">
        <v>101</v>
      </c>
      <c r="D1" s="34" t="s">
        <v>108</v>
      </c>
      <c r="E1" s="41" t="s">
        <v>109</v>
      </c>
    </row>
    <row r="2" spans="1:5" x14ac:dyDescent="0.3">
      <c r="A2" s="36" t="s">
        <v>74</v>
      </c>
      <c r="B2" s="36">
        <v>382</v>
      </c>
      <c r="C2" s="36">
        <v>2.1524474862801992</v>
      </c>
      <c r="D2" s="37">
        <v>25456.205581851715</v>
      </c>
      <c r="E2">
        <f>D2/B2</f>
        <v>66.639281627884074</v>
      </c>
    </row>
    <row r="3" spans="1:5" x14ac:dyDescent="0.3">
      <c r="A3" s="36" t="s">
        <v>36</v>
      </c>
      <c r="B3" s="36">
        <v>409</v>
      </c>
      <c r="C3" s="36">
        <v>3.4718679117447793</v>
      </c>
      <c r="D3" s="37">
        <v>36355.60119575126</v>
      </c>
      <c r="E3">
        <f t="shared" ref="E3:E53" si="0">D3/B3</f>
        <v>88.889000478609432</v>
      </c>
    </row>
    <row r="4" spans="1:5" x14ac:dyDescent="0.3">
      <c r="A4" s="36" t="s">
        <v>6</v>
      </c>
      <c r="B4" s="36">
        <v>835</v>
      </c>
      <c r="C4" s="36">
        <v>8.3490007935935306</v>
      </c>
      <c r="D4" s="37">
        <v>47403.455490990593</v>
      </c>
      <c r="E4">
        <f t="shared" si="0"/>
        <v>56.770605378431846</v>
      </c>
    </row>
    <row r="5" spans="1:5" x14ac:dyDescent="0.3">
      <c r="A5" s="36" t="s">
        <v>10</v>
      </c>
      <c r="B5" s="36">
        <v>774</v>
      </c>
      <c r="C5" s="36">
        <v>0.73953177049282381</v>
      </c>
      <c r="D5" s="37">
        <v>9516.6708121486972</v>
      </c>
      <c r="E5">
        <f t="shared" si="0"/>
        <v>12.295440325773511</v>
      </c>
    </row>
    <row r="6" spans="1:5" x14ac:dyDescent="0.3">
      <c r="A6" s="36" t="s">
        <v>28</v>
      </c>
      <c r="B6" s="36">
        <v>616</v>
      </c>
      <c r="C6" s="36">
        <v>10.978397355656393</v>
      </c>
      <c r="D6" s="37">
        <v>56967.508283885414</v>
      </c>
      <c r="E6">
        <f t="shared" si="0"/>
        <v>92.479721240073729</v>
      </c>
    </row>
    <row r="7" spans="1:5" x14ac:dyDescent="0.3">
      <c r="A7" s="36" t="s">
        <v>14</v>
      </c>
      <c r="B7" s="36">
        <v>1108</v>
      </c>
      <c r="C7" s="36">
        <v>7.2331618894349941</v>
      </c>
      <c r="D7" s="37">
        <v>49660.764145059977</v>
      </c>
      <c r="E7">
        <f t="shared" si="0"/>
        <v>44.820184246444022</v>
      </c>
    </row>
    <row r="8" spans="1:5" x14ac:dyDescent="0.3">
      <c r="A8" s="36" t="s">
        <v>19</v>
      </c>
      <c r="B8" s="36">
        <v>1063</v>
      </c>
      <c r="C8" s="36">
        <v>8.1198585499098943</v>
      </c>
      <c r="D8" s="37">
        <v>37650.407300371444</v>
      </c>
      <c r="E8">
        <f t="shared" si="0"/>
        <v>35.419009689907284</v>
      </c>
    </row>
    <row r="9" spans="1:5" x14ac:dyDescent="0.3">
      <c r="A9" s="36" t="s">
        <v>18</v>
      </c>
      <c r="B9" s="36">
        <v>616</v>
      </c>
      <c r="C9" s="36">
        <v>40.862110780785471</v>
      </c>
      <c r="D9" s="37">
        <v>269026.18332533271</v>
      </c>
      <c r="E9">
        <f t="shared" si="0"/>
        <v>436.73081708657907</v>
      </c>
    </row>
    <row r="10" spans="1:5" x14ac:dyDescent="0.3">
      <c r="A10" s="36" t="s">
        <v>11</v>
      </c>
      <c r="B10" s="36">
        <v>674</v>
      </c>
      <c r="C10" s="36">
        <v>11.06438811626327</v>
      </c>
      <c r="D10" s="37">
        <v>54304.554608388622</v>
      </c>
      <c r="E10">
        <f t="shared" si="0"/>
        <v>80.570555798796178</v>
      </c>
    </row>
    <row r="11" spans="1:5" x14ac:dyDescent="0.3">
      <c r="A11" s="36" t="s">
        <v>53</v>
      </c>
      <c r="B11" s="36">
        <v>392</v>
      </c>
      <c r="C11" s="36">
        <v>5.6170856896975625</v>
      </c>
      <c r="D11" s="37">
        <v>55294.247861402422</v>
      </c>
      <c r="E11">
        <f t="shared" si="0"/>
        <v>141.05675474847556</v>
      </c>
    </row>
    <row r="12" spans="1:5" x14ac:dyDescent="0.3">
      <c r="A12" s="36" t="s">
        <v>21</v>
      </c>
      <c r="B12" s="36">
        <v>918</v>
      </c>
      <c r="C12" s="36">
        <v>8.7903575084652292</v>
      </c>
      <c r="D12" s="37">
        <v>50209.890519598819</v>
      </c>
      <c r="E12">
        <f t="shared" si="0"/>
        <v>54.694869847057539</v>
      </c>
    </row>
    <row r="13" spans="1:5" x14ac:dyDescent="0.3">
      <c r="A13" s="36" t="s">
        <v>39</v>
      </c>
      <c r="B13" s="36">
        <v>685</v>
      </c>
      <c r="C13" s="36">
        <v>3.0050215460381664</v>
      </c>
      <c r="D13" s="37">
        <v>27545.783526764211</v>
      </c>
      <c r="E13">
        <f t="shared" si="0"/>
        <v>40.212822666809068</v>
      </c>
    </row>
    <row r="14" spans="1:5" x14ac:dyDescent="0.3">
      <c r="A14" s="36" t="s">
        <v>51</v>
      </c>
      <c r="B14" s="36">
        <v>210</v>
      </c>
      <c r="C14" s="36">
        <v>28.982071141709692</v>
      </c>
      <c r="D14" s="37">
        <v>158608.3010324596</v>
      </c>
      <c r="E14">
        <f t="shared" si="0"/>
        <v>755.27762396409332</v>
      </c>
    </row>
    <row r="15" spans="1:5" x14ac:dyDescent="0.3">
      <c r="A15" s="36" t="s">
        <v>48</v>
      </c>
      <c r="B15" s="36">
        <v>352</v>
      </c>
      <c r="C15" s="36">
        <v>4.738345427163198</v>
      </c>
      <c r="D15" s="37">
        <v>50191.4790959327</v>
      </c>
      <c r="E15">
        <f t="shared" si="0"/>
        <v>142.5894292498088</v>
      </c>
    </row>
    <row r="16" spans="1:5" x14ac:dyDescent="0.3">
      <c r="A16" s="36" t="s">
        <v>13</v>
      </c>
      <c r="B16" s="36">
        <v>830</v>
      </c>
      <c r="C16" s="36">
        <v>16.177841486427631</v>
      </c>
      <c r="D16" s="37">
        <v>83995.119262833337</v>
      </c>
      <c r="E16">
        <f t="shared" si="0"/>
        <v>101.19893887088354</v>
      </c>
    </row>
    <row r="17" spans="1:5" x14ac:dyDescent="0.3">
      <c r="A17" s="36" t="s">
        <v>31</v>
      </c>
      <c r="B17" s="36">
        <v>730</v>
      </c>
      <c r="C17" s="36">
        <v>17.367230566100016</v>
      </c>
      <c r="D17" s="37">
        <v>82894.363045426187</v>
      </c>
      <c r="E17">
        <f t="shared" si="0"/>
        <v>113.55392198003587</v>
      </c>
    </row>
    <row r="18" spans="1:5" x14ac:dyDescent="0.3">
      <c r="A18" s="36" t="s">
        <v>35</v>
      </c>
      <c r="B18" s="36">
        <v>426</v>
      </c>
      <c r="C18" s="36">
        <v>9.2628966570507369</v>
      </c>
      <c r="D18" s="37">
        <v>89865.140102428908</v>
      </c>
      <c r="E18">
        <f t="shared" si="0"/>
        <v>210.9510331042932</v>
      </c>
    </row>
    <row r="19" spans="1:5" x14ac:dyDescent="0.3">
      <c r="A19" s="36" t="s">
        <v>46</v>
      </c>
      <c r="B19" s="36">
        <v>570</v>
      </c>
      <c r="C19" s="36">
        <v>5.1741280913126175</v>
      </c>
      <c r="D19" s="37">
        <v>41246.737632510863</v>
      </c>
      <c r="E19">
        <f t="shared" si="0"/>
        <v>72.362697600896254</v>
      </c>
    </row>
    <row r="20" spans="1:5" x14ac:dyDescent="0.3">
      <c r="A20" s="36" t="s">
        <v>33</v>
      </c>
      <c r="B20" s="36">
        <v>294</v>
      </c>
      <c r="C20" s="36">
        <v>22.145869191049911</v>
      </c>
      <c r="D20" s="37">
        <v>107492.44564440718</v>
      </c>
      <c r="E20">
        <f t="shared" si="0"/>
        <v>365.62056341635099</v>
      </c>
    </row>
    <row r="21" spans="1:5" x14ac:dyDescent="0.3">
      <c r="A21" s="36" t="s">
        <v>42</v>
      </c>
      <c r="B21" s="36">
        <v>438</v>
      </c>
      <c r="C21" s="36">
        <v>14.865035484403366</v>
      </c>
      <c r="D21" s="37">
        <v>54310.044840675146</v>
      </c>
      <c r="E21">
        <f t="shared" si="0"/>
        <v>123.99553616592499</v>
      </c>
    </row>
    <row r="22" spans="1:5" x14ac:dyDescent="0.3">
      <c r="A22" s="36" t="s">
        <v>34</v>
      </c>
      <c r="B22" s="36">
        <v>787</v>
      </c>
      <c r="C22" s="36">
        <v>16.605678112704947</v>
      </c>
      <c r="D22" s="37">
        <v>81148.556231686453</v>
      </c>
      <c r="E22">
        <f t="shared" si="0"/>
        <v>103.11125315335001</v>
      </c>
    </row>
    <row r="23" spans="1:5" x14ac:dyDescent="0.3">
      <c r="A23" s="36" t="s">
        <v>41</v>
      </c>
      <c r="B23" s="36">
        <v>220</v>
      </c>
      <c r="C23" s="36">
        <v>13.449835706462212</v>
      </c>
      <c r="D23" s="37">
        <v>86818.595282162118</v>
      </c>
      <c r="E23">
        <f t="shared" si="0"/>
        <v>394.62997855528238</v>
      </c>
    </row>
    <row r="24" spans="1:5" x14ac:dyDescent="0.3">
      <c r="A24" s="36" t="s">
        <v>30</v>
      </c>
      <c r="B24" s="36">
        <v>656</v>
      </c>
      <c r="C24" s="36">
        <v>4.5106156332647664</v>
      </c>
      <c r="D24" s="37">
        <v>45142.838740900479</v>
      </c>
      <c r="E24">
        <f t="shared" si="0"/>
        <v>68.815302958689756</v>
      </c>
    </row>
    <row r="25" spans="1:5" x14ac:dyDescent="0.3">
      <c r="A25" s="36" t="s">
        <v>32</v>
      </c>
      <c r="B25" s="36">
        <v>455</v>
      </c>
      <c r="C25" s="36">
        <v>13.616946908513169</v>
      </c>
      <c r="D25" s="37">
        <v>119268.8257756244</v>
      </c>
      <c r="E25">
        <f t="shared" si="0"/>
        <v>262.12928741895473</v>
      </c>
    </row>
    <row r="26" spans="1:5" x14ac:dyDescent="0.3">
      <c r="A26" s="36" t="s">
        <v>20</v>
      </c>
      <c r="B26" s="36">
        <v>517</v>
      </c>
      <c r="C26" s="36">
        <v>6.9276875393255795</v>
      </c>
      <c r="D26" s="37">
        <v>76678.195314957513</v>
      </c>
      <c r="E26">
        <f t="shared" si="0"/>
        <v>148.31372401345746</v>
      </c>
    </row>
    <row r="27" spans="1:5" x14ac:dyDescent="0.3">
      <c r="A27" s="36" t="s">
        <v>26</v>
      </c>
      <c r="B27" s="36">
        <v>540</v>
      </c>
      <c r="C27" s="36">
        <v>24.681804997768847</v>
      </c>
      <c r="D27" s="37">
        <v>280283.10710254719</v>
      </c>
      <c r="E27">
        <f t="shared" si="0"/>
        <v>519.04279093064292</v>
      </c>
    </row>
    <row r="28" spans="1:5" x14ac:dyDescent="0.3">
      <c r="A28" s="36" t="s">
        <v>24</v>
      </c>
      <c r="B28" s="36">
        <v>1057</v>
      </c>
      <c r="C28" s="36">
        <v>8.1859205981921992</v>
      </c>
      <c r="D28" s="37">
        <v>46875.267931833107</v>
      </c>
      <c r="E28">
        <f t="shared" si="0"/>
        <v>44.347462565594235</v>
      </c>
    </row>
    <row r="29" spans="1:5" x14ac:dyDescent="0.3">
      <c r="A29" s="36" t="s">
        <v>0</v>
      </c>
      <c r="B29" s="36">
        <v>479</v>
      </c>
      <c r="C29" s="36">
        <v>19.425598007897975</v>
      </c>
      <c r="D29" s="37">
        <v>93624.989457680509</v>
      </c>
      <c r="E29">
        <f t="shared" si="0"/>
        <v>195.45926817887371</v>
      </c>
    </row>
    <row r="30" spans="1:5" x14ac:dyDescent="0.3">
      <c r="A30" s="36" t="s">
        <v>15</v>
      </c>
      <c r="B30" s="36">
        <v>633</v>
      </c>
      <c r="C30" s="36">
        <v>16.433278136241643</v>
      </c>
      <c r="D30" s="37">
        <v>107208.66596491091</v>
      </c>
      <c r="E30">
        <f t="shared" si="0"/>
        <v>169.36598098722101</v>
      </c>
    </row>
    <row r="31" spans="1:5" x14ac:dyDescent="0.3">
      <c r="A31" s="36" t="s">
        <v>7</v>
      </c>
      <c r="B31" s="36">
        <v>380</v>
      </c>
      <c r="C31" s="36">
        <v>33.187587190868747</v>
      </c>
      <c r="D31" s="37">
        <v>194328.44104486614</v>
      </c>
      <c r="E31">
        <f t="shared" si="0"/>
        <v>511.39063432859507</v>
      </c>
    </row>
    <row r="32" spans="1:5" x14ac:dyDescent="0.3">
      <c r="A32" s="36" t="s">
        <v>12</v>
      </c>
      <c r="B32" s="36">
        <v>726</v>
      </c>
      <c r="C32" s="36">
        <v>28.601098609313279</v>
      </c>
      <c r="D32" s="37">
        <v>196768.95760953749</v>
      </c>
      <c r="E32">
        <f t="shared" si="0"/>
        <v>271.03162205170452</v>
      </c>
    </row>
    <row r="33" spans="1:5" x14ac:dyDescent="0.3">
      <c r="A33" s="36" t="s">
        <v>22</v>
      </c>
      <c r="B33" s="36">
        <v>416</v>
      </c>
      <c r="C33" s="36">
        <v>20.109708063021319</v>
      </c>
      <c r="D33" s="37">
        <v>91837.136247669448</v>
      </c>
      <c r="E33">
        <f t="shared" si="0"/>
        <v>220.76234674920539</v>
      </c>
    </row>
    <row r="34" spans="1:5" x14ac:dyDescent="0.3">
      <c r="A34" s="36" t="s">
        <v>54</v>
      </c>
      <c r="B34" s="36">
        <v>948</v>
      </c>
      <c r="C34" s="36">
        <v>3.8322022266280311</v>
      </c>
      <c r="D34" s="37">
        <v>45825.440827421859</v>
      </c>
      <c r="E34">
        <f t="shared" si="0"/>
        <v>48.339072602765675</v>
      </c>
    </row>
    <row r="35" spans="1:5" x14ac:dyDescent="0.3">
      <c r="A35" s="36" t="s">
        <v>8</v>
      </c>
      <c r="B35" s="36">
        <v>37542</v>
      </c>
      <c r="C35" s="36">
        <v>3.3119920949580668</v>
      </c>
      <c r="D35" s="37">
        <v>30135.096148997141</v>
      </c>
      <c r="E35">
        <f t="shared" si="0"/>
        <v>0.80270353601292266</v>
      </c>
    </row>
    <row r="36" spans="1:5" x14ac:dyDescent="0.3">
      <c r="A36" s="36" t="s">
        <v>50</v>
      </c>
      <c r="B36" s="36">
        <v>233</v>
      </c>
      <c r="C36" s="36">
        <v>12.843063240084797</v>
      </c>
      <c r="D36" s="37">
        <v>73725.157303606873</v>
      </c>
      <c r="E36">
        <f t="shared" si="0"/>
        <v>316.41698413565183</v>
      </c>
    </row>
    <row r="37" spans="1:5" x14ac:dyDescent="0.3">
      <c r="A37" s="36" t="s">
        <v>17</v>
      </c>
      <c r="B37" s="36">
        <v>838</v>
      </c>
      <c r="C37" s="36">
        <v>14.376398194208816</v>
      </c>
      <c r="D37" s="37">
        <v>79856.926967412845</v>
      </c>
      <c r="E37">
        <f t="shared" si="0"/>
        <v>95.294662252282635</v>
      </c>
    </row>
    <row r="38" spans="1:5" x14ac:dyDescent="0.3">
      <c r="A38" s="36" t="s">
        <v>52</v>
      </c>
      <c r="B38" s="36">
        <v>1109</v>
      </c>
      <c r="C38" s="36">
        <v>6.7660325703173392</v>
      </c>
      <c r="D38" s="37">
        <v>58276.306268488952</v>
      </c>
      <c r="E38">
        <f t="shared" si="0"/>
        <v>52.548517825508526</v>
      </c>
    </row>
    <row r="39" spans="1:5" x14ac:dyDescent="0.3">
      <c r="A39" s="36" t="s">
        <v>25</v>
      </c>
      <c r="B39" s="36">
        <v>353</v>
      </c>
      <c r="C39" s="36">
        <v>29.909587357930302</v>
      </c>
      <c r="D39" s="37">
        <v>126903.24646132342</v>
      </c>
      <c r="E39">
        <f t="shared" si="0"/>
        <v>359.49928176012298</v>
      </c>
    </row>
    <row r="40" spans="1:5" x14ac:dyDescent="0.3">
      <c r="A40" s="36" t="s">
        <v>44</v>
      </c>
      <c r="B40" s="36">
        <v>531</v>
      </c>
      <c r="C40" s="36">
        <v>18.163376670523899</v>
      </c>
      <c r="D40" s="37">
        <v>76196.619177916014</v>
      </c>
      <c r="E40">
        <f t="shared" si="0"/>
        <v>143.49645796217706</v>
      </c>
    </row>
    <row r="41" spans="1:5" x14ac:dyDescent="0.3">
      <c r="A41" s="36" t="s">
        <v>9</v>
      </c>
      <c r="B41" s="36">
        <v>218</v>
      </c>
      <c r="C41" s="36">
        <v>48.8242787664419</v>
      </c>
      <c r="D41" s="37">
        <v>267770.87325893843</v>
      </c>
      <c r="E41">
        <f t="shared" si="0"/>
        <v>1228.3067580685249</v>
      </c>
    </row>
    <row r="42" spans="1:5" x14ac:dyDescent="0.3">
      <c r="A42" s="36" t="s">
        <v>47</v>
      </c>
      <c r="B42" s="36">
        <v>249</v>
      </c>
      <c r="C42" s="36">
        <v>4.889316301349977</v>
      </c>
      <c r="D42" s="37">
        <v>48271.457861646435</v>
      </c>
      <c r="E42">
        <f t="shared" si="0"/>
        <v>193.86127655279694</v>
      </c>
    </row>
    <row r="43" spans="1:5" x14ac:dyDescent="0.3">
      <c r="A43" s="36" t="s">
        <v>43</v>
      </c>
      <c r="B43" s="36">
        <v>452</v>
      </c>
      <c r="C43" s="36">
        <v>1.8064026015566692</v>
      </c>
      <c r="D43" s="37">
        <v>20195.376201518226</v>
      </c>
      <c r="E43">
        <f t="shared" si="0"/>
        <v>44.680035844066872</v>
      </c>
    </row>
    <row r="44" spans="1:5" x14ac:dyDescent="0.3">
      <c r="A44" s="36" t="s">
        <v>27</v>
      </c>
      <c r="B44" s="36">
        <v>422</v>
      </c>
      <c r="C44" s="36">
        <v>30.531890595557581</v>
      </c>
      <c r="D44" s="37">
        <v>87592.14680075155</v>
      </c>
      <c r="E44">
        <f t="shared" si="0"/>
        <v>207.56432891173353</v>
      </c>
    </row>
    <row r="45" spans="1:5" x14ac:dyDescent="0.3">
      <c r="A45" s="36" t="s">
        <v>38</v>
      </c>
      <c r="B45" s="36">
        <v>393</v>
      </c>
      <c r="C45" s="36">
        <v>9.1759710598117668</v>
      </c>
      <c r="D45" s="37">
        <v>53107.701024279566</v>
      </c>
      <c r="E45">
        <f t="shared" si="0"/>
        <v>135.13409929842129</v>
      </c>
    </row>
    <row r="46" spans="1:5" x14ac:dyDescent="0.3">
      <c r="A46" s="36" t="s">
        <v>45</v>
      </c>
      <c r="B46" s="36">
        <v>360</v>
      </c>
      <c r="C46" s="36">
        <v>7.6737784471218191</v>
      </c>
      <c r="D46" s="37">
        <v>70465.963143167028</v>
      </c>
      <c r="E46">
        <f t="shared" si="0"/>
        <v>195.73878650879729</v>
      </c>
    </row>
    <row r="47" spans="1:5" x14ac:dyDescent="0.3">
      <c r="A47" s="36" t="s">
        <v>2</v>
      </c>
      <c r="B47" s="36">
        <v>27635</v>
      </c>
      <c r="C47" s="36">
        <v>3.3863465441283842</v>
      </c>
      <c r="D47" s="37">
        <v>31175.031826072944</v>
      </c>
      <c r="E47">
        <f t="shared" si="0"/>
        <v>1.1280995775673219</v>
      </c>
    </row>
    <row r="48" spans="1:5" x14ac:dyDescent="0.3">
      <c r="A48" s="36" t="s">
        <v>29</v>
      </c>
      <c r="B48" s="36">
        <v>744</v>
      </c>
      <c r="C48" s="36">
        <v>4.1643590490996241</v>
      </c>
      <c r="D48" s="37">
        <v>36383.712469124599</v>
      </c>
      <c r="E48">
        <f t="shared" si="0"/>
        <v>48.902839340221234</v>
      </c>
    </row>
    <row r="49" spans="1:5" x14ac:dyDescent="0.3">
      <c r="A49" s="36" t="s">
        <v>16</v>
      </c>
      <c r="B49" s="36">
        <v>665</v>
      </c>
      <c r="C49" s="36">
        <v>4.8471510100552582</v>
      </c>
      <c r="D49" s="37">
        <v>34008.64805887259</v>
      </c>
      <c r="E49">
        <f t="shared" si="0"/>
        <v>51.140824148680586</v>
      </c>
    </row>
    <row r="50" spans="1:5" x14ac:dyDescent="0.3">
      <c r="A50" s="36" t="s">
        <v>40</v>
      </c>
      <c r="B50" s="36">
        <v>891</v>
      </c>
      <c r="C50" s="36">
        <v>11.757724500696385</v>
      </c>
      <c r="D50" s="37">
        <v>36902.055864300331</v>
      </c>
      <c r="E50">
        <f t="shared" si="0"/>
        <v>41.416448781481854</v>
      </c>
    </row>
    <row r="51" spans="1:5" x14ac:dyDescent="0.3">
      <c r="A51" s="36" t="s">
        <v>37</v>
      </c>
      <c r="B51" s="36">
        <v>320</v>
      </c>
      <c r="C51" s="36">
        <v>4.1052146084337338</v>
      </c>
      <c r="D51" s="37">
        <v>41286.126857117539</v>
      </c>
      <c r="E51">
        <f t="shared" si="0"/>
        <v>129.01914642849232</v>
      </c>
    </row>
    <row r="52" spans="1:5" x14ac:dyDescent="0.3">
      <c r="A52" s="36" t="s">
        <v>49</v>
      </c>
      <c r="B52" s="36">
        <v>331</v>
      </c>
      <c r="C52" s="36">
        <v>5.7928693626469627</v>
      </c>
      <c r="D52" s="37">
        <v>65149.119936563118</v>
      </c>
      <c r="E52">
        <f t="shared" si="0"/>
        <v>196.82513576000943</v>
      </c>
    </row>
    <row r="53" spans="1:5" x14ac:dyDescent="0.3">
      <c r="A53" s="36" t="s">
        <v>23</v>
      </c>
      <c r="B53" s="36">
        <v>724</v>
      </c>
      <c r="C53" s="36">
        <v>6.4967716168541569</v>
      </c>
      <c r="D53" s="37">
        <v>49418.317360201036</v>
      </c>
      <c r="E53">
        <f t="shared" si="0"/>
        <v>68.257344420167172</v>
      </c>
    </row>
    <row r="54" spans="1:5" x14ac:dyDescent="0.3">
      <c r="B54" s="28"/>
    </row>
    <row r="55" spans="1:5" x14ac:dyDescent="0.3">
      <c r="B55" s="28"/>
    </row>
    <row r="56" spans="1:5" x14ac:dyDescent="0.3">
      <c r="B56" s="28"/>
    </row>
    <row r="57" spans="1:5" x14ac:dyDescent="0.3">
      <c r="B57" s="28"/>
    </row>
    <row r="58" spans="1:5" x14ac:dyDescent="0.3">
      <c r="B58" s="28"/>
    </row>
    <row r="59" spans="1:5" x14ac:dyDescent="0.3">
      <c r="B59" s="28"/>
    </row>
    <row r="60" spans="1:5" x14ac:dyDescent="0.3">
      <c r="B60" s="28"/>
    </row>
    <row r="61" spans="1:5" x14ac:dyDescent="0.3">
      <c r="B61" s="28"/>
    </row>
    <row r="62" spans="1:5" x14ac:dyDescent="0.3">
      <c r="B62" s="28"/>
    </row>
    <row r="63" spans="1:5" x14ac:dyDescent="0.3">
      <c r="B63" s="28"/>
    </row>
    <row r="64" spans="1:5" x14ac:dyDescent="0.3">
      <c r="B64" s="28"/>
    </row>
    <row r="65" spans="2:2" x14ac:dyDescent="0.3">
      <c r="B65" s="28"/>
    </row>
    <row r="66" spans="2:2" x14ac:dyDescent="0.3">
      <c r="B66" s="28"/>
    </row>
    <row r="67" spans="2:2" x14ac:dyDescent="0.3">
      <c r="B67" s="28"/>
    </row>
    <row r="68" spans="2:2" x14ac:dyDescent="0.3">
      <c r="B68" s="28"/>
    </row>
    <row r="69" spans="2:2" x14ac:dyDescent="0.3">
      <c r="B69" s="28"/>
    </row>
    <row r="70" spans="2:2" x14ac:dyDescent="0.3">
      <c r="B70" s="28"/>
    </row>
    <row r="71" spans="2:2" x14ac:dyDescent="0.3">
      <c r="B71" s="28"/>
    </row>
    <row r="72" spans="2:2" x14ac:dyDescent="0.3">
      <c r="B72" s="28"/>
    </row>
    <row r="73" spans="2:2" x14ac:dyDescent="0.3">
      <c r="B73" s="28"/>
    </row>
    <row r="74" spans="2:2" x14ac:dyDescent="0.3">
      <c r="B74" s="28"/>
    </row>
    <row r="75" spans="2:2" x14ac:dyDescent="0.3">
      <c r="B75" s="28"/>
    </row>
    <row r="76" spans="2:2" x14ac:dyDescent="0.3">
      <c r="B76" s="28"/>
    </row>
    <row r="77" spans="2:2" x14ac:dyDescent="0.3">
      <c r="B77" s="28"/>
    </row>
    <row r="78" spans="2:2" x14ac:dyDescent="0.3">
      <c r="B78" s="28"/>
    </row>
    <row r="79" spans="2:2" x14ac:dyDescent="0.3">
      <c r="B79" s="28"/>
    </row>
    <row r="80" spans="2:2" x14ac:dyDescent="0.3">
      <c r="B80" s="28"/>
    </row>
    <row r="81" spans="2:2" x14ac:dyDescent="0.3">
      <c r="B81" s="28"/>
    </row>
    <row r="82" spans="2:2" x14ac:dyDescent="0.3">
      <c r="B82" s="28"/>
    </row>
    <row r="83" spans="2:2" x14ac:dyDescent="0.3">
      <c r="B83" s="28"/>
    </row>
    <row r="84" spans="2:2" x14ac:dyDescent="0.3">
      <c r="B84" s="28"/>
    </row>
    <row r="85" spans="2:2" x14ac:dyDescent="0.3">
      <c r="B85" s="28"/>
    </row>
    <row r="86" spans="2:2" x14ac:dyDescent="0.3">
      <c r="B86" s="28"/>
    </row>
    <row r="87" spans="2:2" x14ac:dyDescent="0.3">
      <c r="B87" s="28"/>
    </row>
    <row r="88" spans="2:2" x14ac:dyDescent="0.3">
      <c r="B88" s="28"/>
    </row>
    <row r="89" spans="2:2" x14ac:dyDescent="0.3">
      <c r="B89" s="28"/>
    </row>
    <row r="90" spans="2:2" x14ac:dyDescent="0.3">
      <c r="B90" s="28"/>
    </row>
    <row r="91" spans="2:2" x14ac:dyDescent="0.3">
      <c r="B91" s="28"/>
    </row>
    <row r="92" spans="2:2" x14ac:dyDescent="0.3">
      <c r="B92" s="28"/>
    </row>
    <row r="93" spans="2:2" x14ac:dyDescent="0.3">
      <c r="B93" s="28"/>
    </row>
    <row r="94" spans="2:2" x14ac:dyDescent="0.3">
      <c r="B94" s="28"/>
    </row>
    <row r="95" spans="2:2" x14ac:dyDescent="0.3">
      <c r="B95" s="28"/>
    </row>
    <row r="96" spans="2:2" x14ac:dyDescent="0.3">
      <c r="B96" s="28"/>
    </row>
    <row r="97" spans="2:2" x14ac:dyDescent="0.3">
      <c r="B97" s="28"/>
    </row>
    <row r="98" spans="2:2" x14ac:dyDescent="0.3">
      <c r="B98" s="28"/>
    </row>
    <row r="99" spans="2:2" x14ac:dyDescent="0.3">
      <c r="B99" s="28"/>
    </row>
    <row r="100" spans="2:2" x14ac:dyDescent="0.3">
      <c r="B100" s="28"/>
    </row>
    <row r="101" spans="2:2" x14ac:dyDescent="0.3">
      <c r="B101" s="28"/>
    </row>
    <row r="102" spans="2:2" x14ac:dyDescent="0.3">
      <c r="B102" s="28"/>
    </row>
    <row r="103" spans="2:2" x14ac:dyDescent="0.3">
      <c r="B103" s="28"/>
    </row>
    <row r="104" spans="2:2" x14ac:dyDescent="0.3">
      <c r="B104" s="28"/>
    </row>
    <row r="105" spans="2:2" x14ac:dyDescent="0.3">
      <c r="B105" s="28"/>
    </row>
    <row r="106" spans="2:2" x14ac:dyDescent="0.3">
      <c r="B106" s="28"/>
    </row>
    <row r="107" spans="2:2" x14ac:dyDescent="0.3">
      <c r="B107" s="28"/>
    </row>
    <row r="108" spans="2:2" x14ac:dyDescent="0.3">
      <c r="B108" s="28"/>
    </row>
    <row r="109" spans="2:2" x14ac:dyDescent="0.3">
      <c r="B109" s="28"/>
    </row>
    <row r="110" spans="2:2" x14ac:dyDescent="0.3">
      <c r="B110" s="28"/>
    </row>
    <row r="111" spans="2:2" x14ac:dyDescent="0.3">
      <c r="B111" s="28"/>
    </row>
    <row r="112" spans="2:2" x14ac:dyDescent="0.3">
      <c r="B112" s="28"/>
    </row>
    <row r="113" spans="2:2" x14ac:dyDescent="0.3">
      <c r="B113" s="28"/>
    </row>
    <row r="114" spans="2:2" x14ac:dyDescent="0.3">
      <c r="B114" s="28"/>
    </row>
    <row r="115" spans="2:2" x14ac:dyDescent="0.3">
      <c r="B115" s="28"/>
    </row>
    <row r="116" spans="2:2" x14ac:dyDescent="0.3">
      <c r="B116" s="28"/>
    </row>
    <row r="117" spans="2:2" x14ac:dyDescent="0.3">
      <c r="B117" s="28"/>
    </row>
    <row r="118" spans="2:2" x14ac:dyDescent="0.3">
      <c r="B118" s="28"/>
    </row>
    <row r="119" spans="2:2" x14ac:dyDescent="0.3">
      <c r="B119" s="28"/>
    </row>
    <row r="120" spans="2:2" x14ac:dyDescent="0.3">
      <c r="B120" s="28"/>
    </row>
    <row r="121" spans="2:2" x14ac:dyDescent="0.3">
      <c r="B121" s="28"/>
    </row>
    <row r="122" spans="2:2" x14ac:dyDescent="0.3">
      <c r="B122" s="28"/>
    </row>
    <row r="123" spans="2:2" x14ac:dyDescent="0.3">
      <c r="B123" s="28"/>
    </row>
    <row r="124" spans="2:2" x14ac:dyDescent="0.3">
      <c r="B124" s="28"/>
    </row>
    <row r="125" spans="2:2" x14ac:dyDescent="0.3">
      <c r="B125" s="28"/>
    </row>
    <row r="126" spans="2:2" x14ac:dyDescent="0.3">
      <c r="B126" s="28"/>
    </row>
    <row r="127" spans="2:2" x14ac:dyDescent="0.3">
      <c r="B127" s="28"/>
    </row>
    <row r="128" spans="2:2" x14ac:dyDescent="0.3">
      <c r="B128" s="28"/>
    </row>
    <row r="129" spans="2:2" x14ac:dyDescent="0.3">
      <c r="B129" s="28"/>
    </row>
    <row r="130" spans="2:2" x14ac:dyDescent="0.3">
      <c r="B130" s="28"/>
    </row>
    <row r="131" spans="2:2" x14ac:dyDescent="0.3">
      <c r="B131" s="28"/>
    </row>
    <row r="132" spans="2:2" x14ac:dyDescent="0.3">
      <c r="B132" s="28"/>
    </row>
    <row r="133" spans="2:2" x14ac:dyDescent="0.3">
      <c r="B133" s="28"/>
    </row>
    <row r="134" spans="2:2" x14ac:dyDescent="0.3">
      <c r="B134" s="28"/>
    </row>
    <row r="135" spans="2:2" x14ac:dyDescent="0.3">
      <c r="B135" s="28"/>
    </row>
    <row r="136" spans="2:2" x14ac:dyDescent="0.3">
      <c r="B136" s="28"/>
    </row>
    <row r="137" spans="2:2" x14ac:dyDescent="0.3">
      <c r="B137" s="28"/>
    </row>
    <row r="138" spans="2:2" x14ac:dyDescent="0.3">
      <c r="B138" s="28"/>
    </row>
    <row r="139" spans="2:2" x14ac:dyDescent="0.3">
      <c r="B139" s="28"/>
    </row>
    <row r="140" spans="2:2" x14ac:dyDescent="0.3">
      <c r="B140" s="28"/>
    </row>
    <row r="141" spans="2:2" x14ac:dyDescent="0.3">
      <c r="B141" s="28"/>
    </row>
    <row r="142" spans="2:2" x14ac:dyDescent="0.3">
      <c r="B142" s="28"/>
    </row>
    <row r="143" spans="2:2" x14ac:dyDescent="0.3">
      <c r="B143" s="28"/>
    </row>
    <row r="144" spans="2:2" x14ac:dyDescent="0.3">
      <c r="B144" s="28"/>
    </row>
    <row r="145" spans="2:2" x14ac:dyDescent="0.3">
      <c r="B145" s="28"/>
    </row>
    <row r="146" spans="2:2" x14ac:dyDescent="0.3">
      <c r="B146" s="28"/>
    </row>
    <row r="147" spans="2:2" x14ac:dyDescent="0.3">
      <c r="B147" s="28"/>
    </row>
    <row r="148" spans="2:2" x14ac:dyDescent="0.3">
      <c r="B148" s="28"/>
    </row>
    <row r="149" spans="2:2" x14ac:dyDescent="0.3">
      <c r="B149" s="28"/>
    </row>
    <row r="150" spans="2:2" x14ac:dyDescent="0.3">
      <c r="B150" s="28"/>
    </row>
    <row r="151" spans="2:2" x14ac:dyDescent="0.3">
      <c r="B151" s="28"/>
    </row>
    <row r="152" spans="2:2" x14ac:dyDescent="0.3">
      <c r="B152" s="28"/>
    </row>
    <row r="153" spans="2:2" x14ac:dyDescent="0.3">
      <c r="B153" s="28"/>
    </row>
    <row r="154" spans="2:2" x14ac:dyDescent="0.3">
      <c r="B154" s="28"/>
    </row>
    <row r="155" spans="2:2" x14ac:dyDescent="0.3">
      <c r="B155" s="28"/>
    </row>
    <row r="156" spans="2:2" x14ac:dyDescent="0.3">
      <c r="B156" s="28"/>
    </row>
    <row r="157" spans="2:2" x14ac:dyDescent="0.3">
      <c r="B157" s="28"/>
    </row>
    <row r="158" spans="2:2" x14ac:dyDescent="0.3">
      <c r="B158" s="28"/>
    </row>
    <row r="159" spans="2:2" x14ac:dyDescent="0.3">
      <c r="B159" s="28"/>
    </row>
    <row r="160" spans="2:2" x14ac:dyDescent="0.3">
      <c r="B160" s="28"/>
    </row>
    <row r="161" spans="2:2" x14ac:dyDescent="0.3">
      <c r="B161" s="28"/>
    </row>
    <row r="162" spans="2:2" x14ac:dyDescent="0.3">
      <c r="B162" s="28"/>
    </row>
    <row r="163" spans="2:2" x14ac:dyDescent="0.3">
      <c r="B163" s="28"/>
    </row>
    <row r="164" spans="2:2" x14ac:dyDescent="0.3">
      <c r="B164" s="28"/>
    </row>
    <row r="165" spans="2:2" x14ac:dyDescent="0.3">
      <c r="B165" s="28"/>
    </row>
    <row r="166" spans="2:2" x14ac:dyDescent="0.3">
      <c r="B166" s="28"/>
    </row>
    <row r="167" spans="2:2" x14ac:dyDescent="0.3">
      <c r="B167" s="28"/>
    </row>
    <row r="168" spans="2:2" x14ac:dyDescent="0.3">
      <c r="B168" s="28"/>
    </row>
    <row r="169" spans="2:2" x14ac:dyDescent="0.3">
      <c r="B169" s="28"/>
    </row>
    <row r="170" spans="2:2" x14ac:dyDescent="0.3">
      <c r="B170" s="28"/>
    </row>
    <row r="171" spans="2:2" x14ac:dyDescent="0.3">
      <c r="B171" s="28"/>
    </row>
    <row r="172" spans="2:2" x14ac:dyDescent="0.3">
      <c r="B172" s="28"/>
    </row>
    <row r="173" spans="2:2" x14ac:dyDescent="0.3">
      <c r="B173" s="28"/>
    </row>
    <row r="174" spans="2:2" x14ac:dyDescent="0.3">
      <c r="B174" s="28"/>
    </row>
    <row r="175" spans="2:2" x14ac:dyDescent="0.3">
      <c r="B175" s="28"/>
    </row>
    <row r="176" spans="2:2" x14ac:dyDescent="0.3">
      <c r="B176" s="28"/>
    </row>
    <row r="177" spans="2:2" x14ac:dyDescent="0.3">
      <c r="B177" s="28"/>
    </row>
    <row r="178" spans="2:2" x14ac:dyDescent="0.3">
      <c r="B178" s="28"/>
    </row>
    <row r="179" spans="2:2" x14ac:dyDescent="0.3">
      <c r="B179" s="28"/>
    </row>
    <row r="180" spans="2:2" x14ac:dyDescent="0.3">
      <c r="B180" s="28"/>
    </row>
    <row r="181" spans="2:2" x14ac:dyDescent="0.3">
      <c r="B181" s="28"/>
    </row>
    <row r="182" spans="2:2" x14ac:dyDescent="0.3">
      <c r="B182" s="28"/>
    </row>
    <row r="183" spans="2:2" x14ac:dyDescent="0.3">
      <c r="B183" s="28"/>
    </row>
    <row r="184" spans="2:2" x14ac:dyDescent="0.3">
      <c r="B184" s="28"/>
    </row>
    <row r="185" spans="2:2" x14ac:dyDescent="0.3">
      <c r="B185" s="28"/>
    </row>
    <row r="186" spans="2:2" x14ac:dyDescent="0.3">
      <c r="B186" s="28"/>
    </row>
    <row r="187" spans="2:2" x14ac:dyDescent="0.3">
      <c r="B187" s="28"/>
    </row>
    <row r="188" spans="2:2" x14ac:dyDescent="0.3">
      <c r="B188" s="28"/>
    </row>
    <row r="189" spans="2:2" x14ac:dyDescent="0.3">
      <c r="B189" s="28"/>
    </row>
    <row r="190" spans="2:2" x14ac:dyDescent="0.3">
      <c r="B190" s="28"/>
    </row>
    <row r="191" spans="2:2" x14ac:dyDescent="0.3">
      <c r="B191" s="28"/>
    </row>
    <row r="192" spans="2:2" x14ac:dyDescent="0.3">
      <c r="B192" s="28"/>
    </row>
    <row r="193" spans="2:2" x14ac:dyDescent="0.3">
      <c r="B193" s="28"/>
    </row>
    <row r="194" spans="2:2" x14ac:dyDescent="0.3">
      <c r="B194" s="28"/>
    </row>
    <row r="195" spans="2:2" x14ac:dyDescent="0.3">
      <c r="B195" s="28"/>
    </row>
    <row r="196" spans="2:2" x14ac:dyDescent="0.3">
      <c r="B196" s="28"/>
    </row>
    <row r="197" spans="2:2" x14ac:dyDescent="0.3">
      <c r="B197" s="28"/>
    </row>
    <row r="198" spans="2:2" x14ac:dyDescent="0.3">
      <c r="B198" s="28"/>
    </row>
    <row r="199" spans="2:2" x14ac:dyDescent="0.3">
      <c r="B199" s="28"/>
    </row>
    <row r="200" spans="2:2" x14ac:dyDescent="0.3">
      <c r="B200" s="28"/>
    </row>
    <row r="201" spans="2:2" x14ac:dyDescent="0.3">
      <c r="B201" s="28"/>
    </row>
    <row r="202" spans="2:2" x14ac:dyDescent="0.3">
      <c r="B202" s="28"/>
    </row>
    <row r="203" spans="2:2" x14ac:dyDescent="0.3">
      <c r="B203" s="28"/>
    </row>
    <row r="204" spans="2:2" x14ac:dyDescent="0.3">
      <c r="B204" s="28"/>
    </row>
    <row r="205" spans="2:2" x14ac:dyDescent="0.3">
      <c r="B205" s="28"/>
    </row>
    <row r="206" spans="2:2" x14ac:dyDescent="0.3">
      <c r="B206" s="28"/>
    </row>
    <row r="207" spans="2:2" x14ac:dyDescent="0.3">
      <c r="B207" s="28"/>
    </row>
    <row r="208" spans="2:2" x14ac:dyDescent="0.3">
      <c r="B208" s="28"/>
    </row>
    <row r="209" spans="2:2" x14ac:dyDescent="0.3">
      <c r="B209" s="28"/>
    </row>
    <row r="210" spans="2:2" x14ac:dyDescent="0.3">
      <c r="B210" s="28"/>
    </row>
    <row r="211" spans="2:2" x14ac:dyDescent="0.3">
      <c r="B211" s="28"/>
    </row>
    <row r="212" spans="2:2" x14ac:dyDescent="0.3">
      <c r="B212" s="28"/>
    </row>
    <row r="213" spans="2:2" x14ac:dyDescent="0.3">
      <c r="B213" s="28"/>
    </row>
    <row r="214" spans="2:2" x14ac:dyDescent="0.3">
      <c r="B214" s="28"/>
    </row>
    <row r="215" spans="2:2" x14ac:dyDescent="0.3">
      <c r="B215" s="28"/>
    </row>
    <row r="216" spans="2:2" x14ac:dyDescent="0.3">
      <c r="B216" s="28"/>
    </row>
    <row r="217" spans="2:2" x14ac:dyDescent="0.3">
      <c r="B217" s="28"/>
    </row>
    <row r="218" spans="2:2" x14ac:dyDescent="0.3">
      <c r="B218" s="28"/>
    </row>
    <row r="219" spans="2:2" x14ac:dyDescent="0.3">
      <c r="B219" s="28"/>
    </row>
    <row r="220" spans="2:2" x14ac:dyDescent="0.3">
      <c r="B220" s="28"/>
    </row>
    <row r="221" spans="2:2" x14ac:dyDescent="0.3">
      <c r="B221" s="28"/>
    </row>
    <row r="222" spans="2:2" x14ac:dyDescent="0.3">
      <c r="B222" s="28"/>
    </row>
    <row r="223" spans="2:2" x14ac:dyDescent="0.3">
      <c r="B223" s="28"/>
    </row>
    <row r="224" spans="2:2" x14ac:dyDescent="0.3">
      <c r="B224" s="28"/>
    </row>
    <row r="225" spans="2:2" x14ac:dyDescent="0.3">
      <c r="B225" s="28"/>
    </row>
    <row r="226" spans="2:2" x14ac:dyDescent="0.3">
      <c r="B226" s="28"/>
    </row>
    <row r="227" spans="2:2" x14ac:dyDescent="0.3">
      <c r="B227" s="28"/>
    </row>
    <row r="228" spans="2:2" x14ac:dyDescent="0.3">
      <c r="B228" s="28"/>
    </row>
    <row r="229" spans="2:2" x14ac:dyDescent="0.3">
      <c r="B229" s="28"/>
    </row>
    <row r="230" spans="2:2" x14ac:dyDescent="0.3">
      <c r="B230" s="28"/>
    </row>
    <row r="231" spans="2:2" x14ac:dyDescent="0.3">
      <c r="B231" s="28"/>
    </row>
    <row r="232" spans="2:2" x14ac:dyDescent="0.3">
      <c r="B232" s="28"/>
    </row>
    <row r="233" spans="2:2" x14ac:dyDescent="0.3">
      <c r="B233" s="28"/>
    </row>
    <row r="234" spans="2:2" x14ac:dyDescent="0.3">
      <c r="B234" s="28"/>
    </row>
    <row r="235" spans="2:2" x14ac:dyDescent="0.3">
      <c r="B235" s="28"/>
    </row>
    <row r="236" spans="2:2" x14ac:dyDescent="0.3">
      <c r="B236" s="28"/>
    </row>
    <row r="237" spans="2:2" x14ac:dyDescent="0.3">
      <c r="B237" s="28"/>
    </row>
    <row r="238" spans="2:2" x14ac:dyDescent="0.3">
      <c r="B238" s="28"/>
    </row>
    <row r="239" spans="2:2" x14ac:dyDescent="0.3">
      <c r="B239" s="28"/>
    </row>
    <row r="240" spans="2:2" x14ac:dyDescent="0.3">
      <c r="B240" s="28"/>
    </row>
    <row r="241" spans="2:2" x14ac:dyDescent="0.3">
      <c r="B241" s="28"/>
    </row>
    <row r="242" spans="2:2" x14ac:dyDescent="0.3">
      <c r="B242" s="28"/>
    </row>
    <row r="243" spans="2:2" x14ac:dyDescent="0.3">
      <c r="B243" s="28"/>
    </row>
    <row r="244" spans="2:2" x14ac:dyDescent="0.3">
      <c r="B244" s="28"/>
    </row>
    <row r="245" spans="2:2" x14ac:dyDescent="0.3">
      <c r="B245" s="28"/>
    </row>
    <row r="246" spans="2:2" x14ac:dyDescent="0.3">
      <c r="B246" s="28"/>
    </row>
    <row r="247" spans="2:2" x14ac:dyDescent="0.3">
      <c r="B247" s="28"/>
    </row>
    <row r="248" spans="2:2" x14ac:dyDescent="0.3">
      <c r="B248" s="28"/>
    </row>
    <row r="249" spans="2:2" x14ac:dyDescent="0.3">
      <c r="B249" s="28"/>
    </row>
    <row r="250" spans="2:2" x14ac:dyDescent="0.3">
      <c r="B250" s="28"/>
    </row>
    <row r="251" spans="2:2" x14ac:dyDescent="0.3">
      <c r="B251" s="28"/>
    </row>
    <row r="252" spans="2:2" x14ac:dyDescent="0.3">
      <c r="B252" s="28"/>
    </row>
    <row r="253" spans="2:2" x14ac:dyDescent="0.3">
      <c r="B253" s="28"/>
    </row>
    <row r="254" spans="2:2" x14ac:dyDescent="0.3">
      <c r="B254" s="28"/>
    </row>
    <row r="255" spans="2:2" x14ac:dyDescent="0.3">
      <c r="B255" s="28"/>
    </row>
    <row r="256" spans="2:2" x14ac:dyDescent="0.3">
      <c r="B256" s="28"/>
    </row>
    <row r="257" spans="2:2" x14ac:dyDescent="0.3">
      <c r="B257" s="28"/>
    </row>
    <row r="258" spans="2:2" x14ac:dyDescent="0.3">
      <c r="B258" s="28"/>
    </row>
    <row r="259" spans="2:2" x14ac:dyDescent="0.3">
      <c r="B259" s="28"/>
    </row>
    <row r="260" spans="2:2" x14ac:dyDescent="0.3">
      <c r="B260" s="28"/>
    </row>
    <row r="261" spans="2:2" x14ac:dyDescent="0.3">
      <c r="B261" s="28"/>
    </row>
    <row r="262" spans="2:2" x14ac:dyDescent="0.3">
      <c r="B262" s="28"/>
    </row>
    <row r="263" spans="2:2" x14ac:dyDescent="0.3">
      <c r="B263" s="28"/>
    </row>
    <row r="264" spans="2:2" x14ac:dyDescent="0.3">
      <c r="B264" s="28"/>
    </row>
    <row r="265" spans="2:2" x14ac:dyDescent="0.3">
      <c r="B265" s="28"/>
    </row>
    <row r="266" spans="2:2" x14ac:dyDescent="0.3">
      <c r="B266" s="28"/>
    </row>
    <row r="267" spans="2:2" x14ac:dyDescent="0.3">
      <c r="B267" s="28"/>
    </row>
    <row r="268" spans="2:2" x14ac:dyDescent="0.3">
      <c r="B268" s="28"/>
    </row>
    <row r="269" spans="2:2" x14ac:dyDescent="0.3">
      <c r="B269" s="28"/>
    </row>
    <row r="270" spans="2:2" x14ac:dyDescent="0.3">
      <c r="B270" s="28"/>
    </row>
    <row r="271" spans="2:2" x14ac:dyDescent="0.3">
      <c r="B271" s="28"/>
    </row>
    <row r="272" spans="2:2" x14ac:dyDescent="0.3">
      <c r="B272" s="28"/>
    </row>
    <row r="273" spans="2:2" x14ac:dyDescent="0.3">
      <c r="B273" s="28"/>
    </row>
    <row r="274" spans="2:2" x14ac:dyDescent="0.3">
      <c r="B274" s="28"/>
    </row>
    <row r="275" spans="2:2" x14ac:dyDescent="0.3">
      <c r="B275" s="28"/>
    </row>
    <row r="276" spans="2:2" x14ac:dyDescent="0.3">
      <c r="B276" s="28"/>
    </row>
    <row r="277" spans="2:2" x14ac:dyDescent="0.3">
      <c r="B277" s="28"/>
    </row>
    <row r="278" spans="2:2" x14ac:dyDescent="0.3">
      <c r="B278" s="28"/>
    </row>
    <row r="279" spans="2:2" x14ac:dyDescent="0.3">
      <c r="B279" s="28"/>
    </row>
    <row r="280" spans="2:2" x14ac:dyDescent="0.3">
      <c r="B280" s="28"/>
    </row>
    <row r="281" spans="2:2" x14ac:dyDescent="0.3">
      <c r="B281" s="28"/>
    </row>
    <row r="282" spans="2:2" x14ac:dyDescent="0.3">
      <c r="B282" s="28"/>
    </row>
    <row r="283" spans="2:2" x14ac:dyDescent="0.3">
      <c r="B283" s="28"/>
    </row>
    <row r="284" spans="2:2" x14ac:dyDescent="0.3">
      <c r="B284" s="28"/>
    </row>
    <row r="285" spans="2:2" x14ac:dyDescent="0.3">
      <c r="B285" s="28"/>
    </row>
    <row r="286" spans="2:2" x14ac:dyDescent="0.3">
      <c r="B286" s="28"/>
    </row>
    <row r="287" spans="2:2" x14ac:dyDescent="0.3">
      <c r="B287" s="28"/>
    </row>
    <row r="288" spans="2:2" x14ac:dyDescent="0.3">
      <c r="B288" s="28"/>
    </row>
    <row r="289" spans="2:2" x14ac:dyDescent="0.3">
      <c r="B289" s="28"/>
    </row>
    <row r="290" spans="2:2" x14ac:dyDescent="0.3">
      <c r="B290" s="28"/>
    </row>
    <row r="291" spans="2:2" x14ac:dyDescent="0.3">
      <c r="B291" s="28"/>
    </row>
    <row r="292" spans="2:2" x14ac:dyDescent="0.3">
      <c r="B292" s="28"/>
    </row>
    <row r="293" spans="2:2" x14ac:dyDescent="0.3">
      <c r="B293" s="28"/>
    </row>
    <row r="294" spans="2:2" x14ac:dyDescent="0.3">
      <c r="B294" s="28"/>
    </row>
    <row r="295" spans="2:2" x14ac:dyDescent="0.3">
      <c r="B295" s="28"/>
    </row>
    <row r="296" spans="2:2" x14ac:dyDescent="0.3">
      <c r="B296" s="28"/>
    </row>
    <row r="297" spans="2:2" x14ac:dyDescent="0.3">
      <c r="B297" s="28"/>
    </row>
    <row r="298" spans="2:2" x14ac:dyDescent="0.3">
      <c r="B298" s="28"/>
    </row>
    <row r="299" spans="2:2" x14ac:dyDescent="0.3">
      <c r="B299" s="28"/>
    </row>
    <row r="300" spans="2:2" x14ac:dyDescent="0.3">
      <c r="B300" s="28"/>
    </row>
    <row r="301" spans="2:2" x14ac:dyDescent="0.3">
      <c r="B301" s="28"/>
    </row>
    <row r="302" spans="2:2" x14ac:dyDescent="0.3">
      <c r="B302" s="28"/>
    </row>
    <row r="303" spans="2:2" x14ac:dyDescent="0.3">
      <c r="B303" s="28"/>
    </row>
    <row r="304" spans="2:2" x14ac:dyDescent="0.3">
      <c r="B304" s="28"/>
    </row>
    <row r="305" spans="2:2" x14ac:dyDescent="0.3">
      <c r="B305" s="28"/>
    </row>
    <row r="306" spans="2:2" x14ac:dyDescent="0.3">
      <c r="B306" s="28"/>
    </row>
    <row r="307" spans="2:2" x14ac:dyDescent="0.3">
      <c r="B307" s="28"/>
    </row>
    <row r="308" spans="2:2" x14ac:dyDescent="0.3">
      <c r="B308" s="28"/>
    </row>
    <row r="309" spans="2:2" x14ac:dyDescent="0.3">
      <c r="B309" s="28"/>
    </row>
    <row r="310" spans="2:2" x14ac:dyDescent="0.3">
      <c r="B310" s="28"/>
    </row>
    <row r="311" spans="2:2" x14ac:dyDescent="0.3">
      <c r="B311" s="28"/>
    </row>
    <row r="312" spans="2:2" x14ac:dyDescent="0.3">
      <c r="B312" s="28"/>
    </row>
    <row r="313" spans="2:2" x14ac:dyDescent="0.3">
      <c r="B313" s="28"/>
    </row>
    <row r="314" spans="2:2" x14ac:dyDescent="0.3">
      <c r="B314" s="28"/>
    </row>
    <row r="315" spans="2:2" x14ac:dyDescent="0.3">
      <c r="B315" s="28"/>
    </row>
    <row r="316" spans="2:2" x14ac:dyDescent="0.3">
      <c r="B316" s="28"/>
    </row>
    <row r="317" spans="2:2" x14ac:dyDescent="0.3">
      <c r="B317" s="28"/>
    </row>
    <row r="318" spans="2:2" x14ac:dyDescent="0.3">
      <c r="B318" s="28"/>
    </row>
    <row r="319" spans="2:2" x14ac:dyDescent="0.3">
      <c r="B319" s="28"/>
    </row>
    <row r="320" spans="2:2" x14ac:dyDescent="0.3">
      <c r="B320" s="28"/>
    </row>
    <row r="321" spans="2:2" x14ac:dyDescent="0.3">
      <c r="B321" s="28"/>
    </row>
    <row r="322" spans="2:2" x14ac:dyDescent="0.3">
      <c r="B322" s="28"/>
    </row>
    <row r="323" spans="2:2" x14ac:dyDescent="0.3">
      <c r="B323" s="28"/>
    </row>
    <row r="324" spans="2:2" x14ac:dyDescent="0.3">
      <c r="B324" s="28"/>
    </row>
    <row r="325" spans="2:2" x14ac:dyDescent="0.3">
      <c r="B325" s="28"/>
    </row>
    <row r="326" spans="2:2" x14ac:dyDescent="0.3">
      <c r="B326" s="28"/>
    </row>
    <row r="327" spans="2:2" x14ac:dyDescent="0.3">
      <c r="B327" s="28"/>
    </row>
    <row r="328" spans="2:2" x14ac:dyDescent="0.3">
      <c r="B328" s="28"/>
    </row>
    <row r="329" spans="2:2" x14ac:dyDescent="0.3">
      <c r="B329" s="28"/>
    </row>
    <row r="330" spans="2:2" x14ac:dyDescent="0.3">
      <c r="B330" s="28"/>
    </row>
    <row r="331" spans="2:2" x14ac:dyDescent="0.3">
      <c r="B331" s="28"/>
    </row>
    <row r="332" spans="2:2" x14ac:dyDescent="0.3">
      <c r="B332" s="28"/>
    </row>
    <row r="333" spans="2:2" x14ac:dyDescent="0.3">
      <c r="B333" s="28"/>
    </row>
    <row r="334" spans="2:2" x14ac:dyDescent="0.3">
      <c r="B334" s="28"/>
    </row>
    <row r="335" spans="2:2" x14ac:dyDescent="0.3">
      <c r="B335" s="28"/>
    </row>
    <row r="336" spans="2:2" x14ac:dyDescent="0.3">
      <c r="B336" s="28"/>
    </row>
    <row r="337" spans="2:2" x14ac:dyDescent="0.3">
      <c r="B337" s="28"/>
    </row>
    <row r="338" spans="2:2" x14ac:dyDescent="0.3">
      <c r="B338" s="28"/>
    </row>
    <row r="339" spans="2:2" x14ac:dyDescent="0.3">
      <c r="B339" s="28"/>
    </row>
    <row r="340" spans="2:2" x14ac:dyDescent="0.3">
      <c r="B340" s="28"/>
    </row>
    <row r="341" spans="2:2" x14ac:dyDescent="0.3">
      <c r="B341" s="28"/>
    </row>
    <row r="342" spans="2:2" x14ac:dyDescent="0.3">
      <c r="B342" s="28"/>
    </row>
    <row r="343" spans="2:2" x14ac:dyDescent="0.3">
      <c r="B343" s="28"/>
    </row>
    <row r="344" spans="2:2" x14ac:dyDescent="0.3">
      <c r="B344" s="28"/>
    </row>
    <row r="345" spans="2:2" x14ac:dyDescent="0.3">
      <c r="B345" s="28"/>
    </row>
    <row r="346" spans="2:2" x14ac:dyDescent="0.3">
      <c r="B346" s="28"/>
    </row>
    <row r="347" spans="2:2" x14ac:dyDescent="0.3">
      <c r="B347" s="28"/>
    </row>
    <row r="348" spans="2:2" x14ac:dyDescent="0.3">
      <c r="B348" s="28"/>
    </row>
    <row r="349" spans="2:2" x14ac:dyDescent="0.3">
      <c r="B349" s="28"/>
    </row>
    <row r="350" spans="2:2" x14ac:dyDescent="0.3">
      <c r="B350" s="28"/>
    </row>
    <row r="351" spans="2:2" x14ac:dyDescent="0.3">
      <c r="B351" s="28"/>
    </row>
    <row r="352" spans="2:2" x14ac:dyDescent="0.3">
      <c r="B352" s="28"/>
    </row>
    <row r="353" spans="2:2" x14ac:dyDescent="0.3">
      <c r="B353" s="28"/>
    </row>
    <row r="354" spans="2:2" x14ac:dyDescent="0.3">
      <c r="B354" s="28"/>
    </row>
    <row r="355" spans="2:2" x14ac:dyDescent="0.3">
      <c r="B355" s="28"/>
    </row>
    <row r="356" spans="2:2" x14ac:dyDescent="0.3">
      <c r="B356" s="28"/>
    </row>
    <row r="357" spans="2:2" x14ac:dyDescent="0.3">
      <c r="B357" s="28"/>
    </row>
    <row r="358" spans="2:2" x14ac:dyDescent="0.3">
      <c r="B358" s="28"/>
    </row>
    <row r="359" spans="2:2" x14ac:dyDescent="0.3">
      <c r="B359" s="28"/>
    </row>
    <row r="360" spans="2:2" x14ac:dyDescent="0.3">
      <c r="B360" s="28"/>
    </row>
    <row r="361" spans="2:2" x14ac:dyDescent="0.3">
      <c r="B361" s="28"/>
    </row>
    <row r="362" spans="2:2" x14ac:dyDescent="0.3">
      <c r="B362" s="28"/>
    </row>
    <row r="363" spans="2:2" x14ac:dyDescent="0.3">
      <c r="B363" s="28"/>
    </row>
    <row r="364" spans="2:2" x14ac:dyDescent="0.3">
      <c r="B364" s="28"/>
    </row>
    <row r="365" spans="2:2" x14ac:dyDescent="0.3">
      <c r="B365" s="28"/>
    </row>
    <row r="366" spans="2:2" x14ac:dyDescent="0.3">
      <c r="B366" s="28"/>
    </row>
    <row r="367" spans="2:2" x14ac:dyDescent="0.3">
      <c r="B367" s="28"/>
    </row>
    <row r="368" spans="2:2" x14ac:dyDescent="0.3">
      <c r="B368" s="28"/>
    </row>
    <row r="369" spans="2:2" x14ac:dyDescent="0.3">
      <c r="B369" s="28"/>
    </row>
    <row r="370" spans="2:2" x14ac:dyDescent="0.3">
      <c r="B370" s="28"/>
    </row>
    <row r="371" spans="2:2" x14ac:dyDescent="0.3">
      <c r="B371" s="28"/>
    </row>
    <row r="372" spans="2:2" x14ac:dyDescent="0.3">
      <c r="B372" s="28"/>
    </row>
    <row r="373" spans="2:2" x14ac:dyDescent="0.3">
      <c r="B373" s="28"/>
    </row>
    <row r="374" spans="2:2" x14ac:dyDescent="0.3">
      <c r="B374" s="28"/>
    </row>
    <row r="375" spans="2:2" x14ac:dyDescent="0.3">
      <c r="B375" s="28"/>
    </row>
    <row r="376" spans="2:2" x14ac:dyDescent="0.3">
      <c r="B376" s="28"/>
    </row>
    <row r="377" spans="2:2" x14ac:dyDescent="0.3">
      <c r="B377" s="28"/>
    </row>
    <row r="378" spans="2:2" x14ac:dyDescent="0.3">
      <c r="B378" s="28"/>
    </row>
    <row r="379" spans="2:2" x14ac:dyDescent="0.3">
      <c r="B379" s="28"/>
    </row>
    <row r="380" spans="2:2" x14ac:dyDescent="0.3">
      <c r="B380" s="28"/>
    </row>
    <row r="381" spans="2:2" x14ac:dyDescent="0.3">
      <c r="B381" s="28"/>
    </row>
    <row r="382" spans="2:2" x14ac:dyDescent="0.3">
      <c r="B382" s="28"/>
    </row>
    <row r="383" spans="2:2" x14ac:dyDescent="0.3">
      <c r="B383" s="28"/>
    </row>
    <row r="384" spans="2:2" x14ac:dyDescent="0.3">
      <c r="B384" s="28"/>
    </row>
    <row r="385" spans="2:2" x14ac:dyDescent="0.3">
      <c r="B385" s="28"/>
    </row>
    <row r="386" spans="2:2" x14ac:dyDescent="0.3">
      <c r="B386" s="28"/>
    </row>
    <row r="387" spans="2:2" x14ac:dyDescent="0.3">
      <c r="B387" s="28"/>
    </row>
    <row r="388" spans="2:2" x14ac:dyDescent="0.3">
      <c r="B388" s="28"/>
    </row>
    <row r="389" spans="2:2" x14ac:dyDescent="0.3">
      <c r="B389" s="28"/>
    </row>
    <row r="390" spans="2:2" x14ac:dyDescent="0.3">
      <c r="B390" s="28"/>
    </row>
    <row r="391" spans="2:2" x14ac:dyDescent="0.3">
      <c r="B391" s="28"/>
    </row>
    <row r="392" spans="2:2" x14ac:dyDescent="0.3">
      <c r="B392" s="28"/>
    </row>
    <row r="393" spans="2:2" x14ac:dyDescent="0.3">
      <c r="B393" s="28"/>
    </row>
    <row r="394" spans="2:2" x14ac:dyDescent="0.3">
      <c r="B394" s="28"/>
    </row>
    <row r="395" spans="2:2" x14ac:dyDescent="0.3">
      <c r="B395" s="28"/>
    </row>
    <row r="396" spans="2:2" x14ac:dyDescent="0.3">
      <c r="B396" s="28"/>
    </row>
    <row r="397" spans="2:2" x14ac:dyDescent="0.3">
      <c r="B397" s="28"/>
    </row>
    <row r="398" spans="2:2" x14ac:dyDescent="0.3">
      <c r="B398" s="28"/>
    </row>
    <row r="399" spans="2:2" x14ac:dyDescent="0.3">
      <c r="B399" s="28"/>
    </row>
    <row r="400" spans="2:2" x14ac:dyDescent="0.3">
      <c r="B400" s="28"/>
    </row>
    <row r="401" spans="2:2" x14ac:dyDescent="0.3">
      <c r="B401" s="28"/>
    </row>
    <row r="402" spans="2:2" x14ac:dyDescent="0.3">
      <c r="B402" s="28"/>
    </row>
    <row r="403" spans="2:2" x14ac:dyDescent="0.3">
      <c r="B403" s="28"/>
    </row>
    <row r="404" spans="2:2" x14ac:dyDescent="0.3">
      <c r="B404" s="28"/>
    </row>
    <row r="405" spans="2:2" x14ac:dyDescent="0.3">
      <c r="B405" s="28"/>
    </row>
    <row r="406" spans="2:2" x14ac:dyDescent="0.3">
      <c r="B406" s="28"/>
    </row>
    <row r="407" spans="2:2" x14ac:dyDescent="0.3">
      <c r="B407" s="28"/>
    </row>
    <row r="408" spans="2:2" x14ac:dyDescent="0.3">
      <c r="B408" s="28"/>
    </row>
    <row r="409" spans="2:2" x14ac:dyDescent="0.3">
      <c r="B409" s="28"/>
    </row>
    <row r="410" spans="2:2" x14ac:dyDescent="0.3">
      <c r="B410" s="28"/>
    </row>
    <row r="411" spans="2:2" x14ac:dyDescent="0.3">
      <c r="B411" s="28"/>
    </row>
    <row r="412" spans="2:2" x14ac:dyDescent="0.3">
      <c r="B412" s="28"/>
    </row>
    <row r="413" spans="2:2" x14ac:dyDescent="0.3">
      <c r="B413" s="28"/>
    </row>
    <row r="414" spans="2:2" x14ac:dyDescent="0.3">
      <c r="B414" s="28"/>
    </row>
    <row r="415" spans="2:2" x14ac:dyDescent="0.3">
      <c r="B415" s="28"/>
    </row>
    <row r="416" spans="2:2" x14ac:dyDescent="0.3">
      <c r="B416" s="28"/>
    </row>
    <row r="417" spans="2:2" x14ac:dyDescent="0.3">
      <c r="B417" s="28"/>
    </row>
    <row r="418" spans="2:2" x14ac:dyDescent="0.3">
      <c r="B418" s="28"/>
    </row>
    <row r="419" spans="2:2" x14ac:dyDescent="0.3">
      <c r="B419" s="28"/>
    </row>
    <row r="420" spans="2:2" x14ac:dyDescent="0.3">
      <c r="B420" s="28"/>
    </row>
    <row r="421" spans="2:2" x14ac:dyDescent="0.3">
      <c r="B421" s="28"/>
    </row>
    <row r="422" spans="2:2" x14ac:dyDescent="0.3">
      <c r="B422" s="28"/>
    </row>
    <row r="423" spans="2:2" x14ac:dyDescent="0.3">
      <c r="B423" s="28"/>
    </row>
    <row r="424" spans="2:2" x14ac:dyDescent="0.3">
      <c r="B424" s="28"/>
    </row>
    <row r="425" spans="2:2" x14ac:dyDescent="0.3">
      <c r="B425" s="28"/>
    </row>
    <row r="426" spans="2:2" x14ac:dyDescent="0.3">
      <c r="B426" s="28"/>
    </row>
    <row r="427" spans="2:2" x14ac:dyDescent="0.3">
      <c r="B427" s="28"/>
    </row>
    <row r="428" spans="2:2" x14ac:dyDescent="0.3">
      <c r="B428" s="28"/>
    </row>
    <row r="429" spans="2:2" x14ac:dyDescent="0.3">
      <c r="B429" s="28"/>
    </row>
    <row r="430" spans="2:2" x14ac:dyDescent="0.3">
      <c r="B430" s="28"/>
    </row>
    <row r="431" spans="2:2" x14ac:dyDescent="0.3">
      <c r="B431" s="28"/>
    </row>
    <row r="432" spans="2:2" x14ac:dyDescent="0.3">
      <c r="B432" s="28"/>
    </row>
    <row r="433" spans="2:2" x14ac:dyDescent="0.3">
      <c r="B433" s="28"/>
    </row>
    <row r="434" spans="2:2" x14ac:dyDescent="0.3">
      <c r="B434" s="28"/>
    </row>
    <row r="435" spans="2:2" x14ac:dyDescent="0.3">
      <c r="B435" s="28"/>
    </row>
    <row r="436" spans="2:2" x14ac:dyDescent="0.3">
      <c r="B436" s="28"/>
    </row>
    <row r="437" spans="2:2" x14ac:dyDescent="0.3">
      <c r="B437" s="28"/>
    </row>
    <row r="438" spans="2:2" x14ac:dyDescent="0.3">
      <c r="B438" s="28"/>
    </row>
    <row r="439" spans="2:2" x14ac:dyDescent="0.3">
      <c r="B439" s="28"/>
    </row>
    <row r="440" spans="2:2" x14ac:dyDescent="0.3">
      <c r="B440" s="28"/>
    </row>
    <row r="441" spans="2:2" x14ac:dyDescent="0.3">
      <c r="B441" s="28"/>
    </row>
    <row r="442" spans="2:2" x14ac:dyDescent="0.3">
      <c r="B442" s="28"/>
    </row>
    <row r="443" spans="2:2" x14ac:dyDescent="0.3">
      <c r="B443" s="28"/>
    </row>
    <row r="444" spans="2:2" x14ac:dyDescent="0.3">
      <c r="B444" s="28"/>
    </row>
    <row r="445" spans="2:2" x14ac:dyDescent="0.3">
      <c r="B445" s="28"/>
    </row>
    <row r="446" spans="2:2" x14ac:dyDescent="0.3">
      <c r="B446" s="28"/>
    </row>
    <row r="447" spans="2:2" x14ac:dyDescent="0.3">
      <c r="B447" s="28"/>
    </row>
    <row r="448" spans="2:2" x14ac:dyDescent="0.3">
      <c r="B448" s="28"/>
    </row>
    <row r="449" spans="2:2" x14ac:dyDescent="0.3">
      <c r="B449" s="28"/>
    </row>
    <row r="450" spans="2:2" x14ac:dyDescent="0.3">
      <c r="B450" s="28"/>
    </row>
    <row r="451" spans="2:2" x14ac:dyDescent="0.3">
      <c r="B451" s="28"/>
    </row>
    <row r="452" spans="2:2" x14ac:dyDescent="0.3">
      <c r="B452" s="28"/>
    </row>
    <row r="453" spans="2:2" x14ac:dyDescent="0.3">
      <c r="B453" s="28"/>
    </row>
    <row r="454" spans="2:2" x14ac:dyDescent="0.3">
      <c r="B454" s="28"/>
    </row>
    <row r="455" spans="2:2" x14ac:dyDescent="0.3">
      <c r="B455" s="28"/>
    </row>
    <row r="456" spans="2:2" x14ac:dyDescent="0.3">
      <c r="B456" s="28"/>
    </row>
    <row r="457" spans="2:2" x14ac:dyDescent="0.3">
      <c r="B457" s="28"/>
    </row>
    <row r="458" spans="2:2" x14ac:dyDescent="0.3">
      <c r="B458" s="28"/>
    </row>
    <row r="459" spans="2:2" x14ac:dyDescent="0.3">
      <c r="B459" s="28"/>
    </row>
    <row r="460" spans="2:2" x14ac:dyDescent="0.3">
      <c r="B460" s="28"/>
    </row>
    <row r="461" spans="2:2" x14ac:dyDescent="0.3">
      <c r="B461" s="28"/>
    </row>
    <row r="462" spans="2:2" x14ac:dyDescent="0.3">
      <c r="B462" s="28"/>
    </row>
    <row r="463" spans="2:2" x14ac:dyDescent="0.3">
      <c r="B463" s="28"/>
    </row>
    <row r="464" spans="2:2" x14ac:dyDescent="0.3">
      <c r="B464" s="28"/>
    </row>
    <row r="465" spans="2:2" x14ac:dyDescent="0.3">
      <c r="B465" s="28"/>
    </row>
    <row r="466" spans="2:2" x14ac:dyDescent="0.3">
      <c r="B466" s="28"/>
    </row>
    <row r="467" spans="2:2" x14ac:dyDescent="0.3">
      <c r="B467" s="28"/>
    </row>
    <row r="468" spans="2:2" x14ac:dyDescent="0.3">
      <c r="B468" s="28"/>
    </row>
    <row r="469" spans="2:2" x14ac:dyDescent="0.3">
      <c r="B469" s="28"/>
    </row>
    <row r="470" spans="2:2" x14ac:dyDescent="0.3">
      <c r="B470" s="28"/>
    </row>
    <row r="471" spans="2:2" x14ac:dyDescent="0.3">
      <c r="B471" s="28"/>
    </row>
    <row r="472" spans="2:2" x14ac:dyDescent="0.3">
      <c r="B472" s="28"/>
    </row>
    <row r="473" spans="2:2" x14ac:dyDescent="0.3">
      <c r="B473" s="28"/>
    </row>
    <row r="474" spans="2:2" x14ac:dyDescent="0.3">
      <c r="B474" s="28"/>
    </row>
    <row r="475" spans="2:2" x14ac:dyDescent="0.3">
      <c r="B475" s="28"/>
    </row>
    <row r="476" spans="2:2" x14ac:dyDescent="0.3">
      <c r="B476" s="28"/>
    </row>
    <row r="477" spans="2:2" x14ac:dyDescent="0.3">
      <c r="B477" s="28"/>
    </row>
    <row r="478" spans="2:2" x14ac:dyDescent="0.3">
      <c r="B478" s="28"/>
    </row>
    <row r="479" spans="2:2" x14ac:dyDescent="0.3">
      <c r="B479" s="28"/>
    </row>
    <row r="480" spans="2:2" x14ac:dyDescent="0.3">
      <c r="B480" s="28"/>
    </row>
    <row r="481" spans="2:2" x14ac:dyDescent="0.3">
      <c r="B481" s="28"/>
    </row>
    <row r="482" spans="2:2" x14ac:dyDescent="0.3">
      <c r="B482" s="28"/>
    </row>
    <row r="483" spans="2:2" x14ac:dyDescent="0.3">
      <c r="B483" s="28"/>
    </row>
    <row r="484" spans="2:2" x14ac:dyDescent="0.3">
      <c r="B484" s="28"/>
    </row>
    <row r="485" spans="2:2" x14ac:dyDescent="0.3">
      <c r="B485" s="28"/>
    </row>
    <row r="486" spans="2:2" x14ac:dyDescent="0.3">
      <c r="B486" s="28"/>
    </row>
    <row r="487" spans="2:2" x14ac:dyDescent="0.3">
      <c r="B487" s="28"/>
    </row>
    <row r="488" spans="2:2" x14ac:dyDescent="0.3">
      <c r="B488" s="28"/>
    </row>
    <row r="489" spans="2:2" x14ac:dyDescent="0.3">
      <c r="B489" s="28"/>
    </row>
    <row r="490" spans="2:2" x14ac:dyDescent="0.3">
      <c r="B490" s="28"/>
    </row>
    <row r="491" spans="2:2" x14ac:dyDescent="0.3">
      <c r="B491" s="28"/>
    </row>
    <row r="492" spans="2:2" x14ac:dyDescent="0.3">
      <c r="B492" s="28"/>
    </row>
    <row r="493" spans="2:2" x14ac:dyDescent="0.3">
      <c r="B493" s="28"/>
    </row>
    <row r="494" spans="2:2" x14ac:dyDescent="0.3">
      <c r="B494" s="28"/>
    </row>
    <row r="495" spans="2:2" x14ac:dyDescent="0.3">
      <c r="B495" s="28"/>
    </row>
    <row r="496" spans="2:2" x14ac:dyDescent="0.3">
      <c r="B496" s="28"/>
    </row>
    <row r="497" spans="2:2" x14ac:dyDescent="0.3">
      <c r="B497" s="28"/>
    </row>
    <row r="498" spans="2:2" x14ac:dyDescent="0.3">
      <c r="B498" s="28"/>
    </row>
    <row r="499" spans="2:2" x14ac:dyDescent="0.3">
      <c r="B499" s="28"/>
    </row>
    <row r="500" spans="2:2" x14ac:dyDescent="0.3">
      <c r="B500" s="28"/>
    </row>
    <row r="501" spans="2:2" x14ac:dyDescent="0.3">
      <c r="B501" s="28"/>
    </row>
    <row r="502" spans="2:2" x14ac:dyDescent="0.3">
      <c r="B502" s="28"/>
    </row>
    <row r="503" spans="2:2" x14ac:dyDescent="0.3">
      <c r="B503" s="28"/>
    </row>
    <row r="504" spans="2:2" x14ac:dyDescent="0.3">
      <c r="B504" s="28"/>
    </row>
    <row r="505" spans="2:2" x14ac:dyDescent="0.3">
      <c r="B505" s="28"/>
    </row>
    <row r="506" spans="2:2" x14ac:dyDescent="0.3">
      <c r="B506" s="28"/>
    </row>
    <row r="507" spans="2:2" x14ac:dyDescent="0.3">
      <c r="B507" s="28"/>
    </row>
    <row r="508" spans="2:2" x14ac:dyDescent="0.3">
      <c r="B508" s="28"/>
    </row>
    <row r="509" spans="2:2" x14ac:dyDescent="0.3">
      <c r="B509" s="28"/>
    </row>
    <row r="510" spans="2:2" x14ac:dyDescent="0.3">
      <c r="B510" s="28"/>
    </row>
    <row r="511" spans="2:2" x14ac:dyDescent="0.3">
      <c r="B511" s="28"/>
    </row>
    <row r="512" spans="2:2" x14ac:dyDescent="0.3">
      <c r="B512" s="28"/>
    </row>
    <row r="513" spans="2:2" x14ac:dyDescent="0.3">
      <c r="B513" s="28"/>
    </row>
    <row r="514" spans="2:2" x14ac:dyDescent="0.3">
      <c r="B514" s="28"/>
    </row>
    <row r="515" spans="2:2" x14ac:dyDescent="0.3">
      <c r="B515" s="28"/>
    </row>
    <row r="516" spans="2:2" x14ac:dyDescent="0.3">
      <c r="B516" s="28"/>
    </row>
    <row r="517" spans="2:2" x14ac:dyDescent="0.3">
      <c r="B517" s="28"/>
    </row>
    <row r="518" spans="2:2" x14ac:dyDescent="0.3">
      <c r="B518" s="28"/>
    </row>
    <row r="519" spans="2:2" x14ac:dyDescent="0.3">
      <c r="B519" s="28"/>
    </row>
    <row r="520" spans="2:2" x14ac:dyDescent="0.3">
      <c r="B520" s="28"/>
    </row>
    <row r="521" spans="2:2" x14ac:dyDescent="0.3">
      <c r="B521" s="28"/>
    </row>
    <row r="522" spans="2:2" x14ac:dyDescent="0.3">
      <c r="B522" s="28"/>
    </row>
    <row r="523" spans="2:2" x14ac:dyDescent="0.3">
      <c r="B523" s="28"/>
    </row>
    <row r="524" spans="2:2" x14ac:dyDescent="0.3">
      <c r="B524" s="28"/>
    </row>
    <row r="525" spans="2:2" x14ac:dyDescent="0.3">
      <c r="B525" s="28"/>
    </row>
    <row r="526" spans="2:2" x14ac:dyDescent="0.3">
      <c r="B526" s="28"/>
    </row>
    <row r="527" spans="2:2" x14ac:dyDescent="0.3">
      <c r="B527" s="28"/>
    </row>
    <row r="528" spans="2:2" x14ac:dyDescent="0.3">
      <c r="B528" s="28"/>
    </row>
    <row r="529" spans="2:2" x14ac:dyDescent="0.3">
      <c r="B529" s="28"/>
    </row>
    <row r="530" spans="2:2" x14ac:dyDescent="0.3">
      <c r="B530" s="28"/>
    </row>
    <row r="531" spans="2:2" x14ac:dyDescent="0.3">
      <c r="B531" s="28"/>
    </row>
    <row r="532" spans="2:2" x14ac:dyDescent="0.3">
      <c r="B532" s="28"/>
    </row>
    <row r="533" spans="2:2" x14ac:dyDescent="0.3">
      <c r="B533" s="28"/>
    </row>
    <row r="534" spans="2:2" x14ac:dyDescent="0.3">
      <c r="B534" s="28"/>
    </row>
    <row r="535" spans="2:2" x14ac:dyDescent="0.3">
      <c r="B535" s="28"/>
    </row>
    <row r="536" spans="2:2" x14ac:dyDescent="0.3">
      <c r="B536" s="28"/>
    </row>
    <row r="537" spans="2:2" x14ac:dyDescent="0.3">
      <c r="B537" s="28"/>
    </row>
    <row r="538" spans="2:2" x14ac:dyDescent="0.3">
      <c r="B538" s="28"/>
    </row>
    <row r="539" spans="2:2" x14ac:dyDescent="0.3">
      <c r="B539" s="28"/>
    </row>
    <row r="540" spans="2:2" x14ac:dyDescent="0.3">
      <c r="B540" s="28"/>
    </row>
    <row r="541" spans="2:2" x14ac:dyDescent="0.3">
      <c r="B541" s="28"/>
    </row>
    <row r="542" spans="2:2" x14ac:dyDescent="0.3">
      <c r="B542" s="28"/>
    </row>
    <row r="543" spans="2:2" x14ac:dyDescent="0.3">
      <c r="B543" s="28"/>
    </row>
    <row r="544" spans="2:2" x14ac:dyDescent="0.3">
      <c r="B544" s="28"/>
    </row>
    <row r="545" spans="2:2" x14ac:dyDescent="0.3">
      <c r="B545" s="28"/>
    </row>
    <row r="546" spans="2:2" x14ac:dyDescent="0.3">
      <c r="B546" s="28"/>
    </row>
    <row r="547" spans="2:2" x14ac:dyDescent="0.3">
      <c r="B547" s="28"/>
    </row>
    <row r="548" spans="2:2" x14ac:dyDescent="0.3">
      <c r="B548" s="28"/>
    </row>
    <row r="549" spans="2:2" x14ac:dyDescent="0.3">
      <c r="B549" s="28"/>
    </row>
    <row r="550" spans="2:2" x14ac:dyDescent="0.3">
      <c r="B550" s="28"/>
    </row>
    <row r="551" spans="2:2" x14ac:dyDescent="0.3">
      <c r="B551" s="28"/>
    </row>
    <row r="552" spans="2:2" x14ac:dyDescent="0.3">
      <c r="B552" s="28"/>
    </row>
    <row r="553" spans="2:2" x14ac:dyDescent="0.3">
      <c r="B553" s="28"/>
    </row>
    <row r="554" spans="2:2" x14ac:dyDescent="0.3">
      <c r="B554" s="28"/>
    </row>
    <row r="555" spans="2:2" x14ac:dyDescent="0.3">
      <c r="B555" s="28"/>
    </row>
    <row r="556" spans="2:2" x14ac:dyDescent="0.3">
      <c r="B556" s="28"/>
    </row>
    <row r="557" spans="2:2" x14ac:dyDescent="0.3">
      <c r="B557" s="28"/>
    </row>
    <row r="558" spans="2:2" x14ac:dyDescent="0.3">
      <c r="B558" s="28"/>
    </row>
    <row r="559" spans="2:2" x14ac:dyDescent="0.3">
      <c r="B559" s="28"/>
    </row>
    <row r="560" spans="2:2" x14ac:dyDescent="0.3">
      <c r="B560" s="28"/>
    </row>
    <row r="561" spans="2:2" x14ac:dyDescent="0.3">
      <c r="B561" s="28"/>
    </row>
    <row r="562" spans="2:2" x14ac:dyDescent="0.3">
      <c r="B562" s="28"/>
    </row>
    <row r="563" spans="2:2" x14ac:dyDescent="0.3">
      <c r="B563" s="28"/>
    </row>
    <row r="564" spans="2:2" x14ac:dyDescent="0.3">
      <c r="B564" s="28"/>
    </row>
    <row r="565" spans="2:2" x14ac:dyDescent="0.3">
      <c r="B565" s="28"/>
    </row>
    <row r="566" spans="2:2" x14ac:dyDescent="0.3">
      <c r="B566" s="28"/>
    </row>
    <row r="567" spans="2:2" x14ac:dyDescent="0.3">
      <c r="B567" s="28"/>
    </row>
    <row r="568" spans="2:2" x14ac:dyDescent="0.3">
      <c r="B568" s="28"/>
    </row>
    <row r="569" spans="2:2" x14ac:dyDescent="0.3">
      <c r="B569" s="28"/>
    </row>
    <row r="570" spans="2:2" x14ac:dyDescent="0.3">
      <c r="B570" s="28"/>
    </row>
    <row r="571" spans="2:2" x14ac:dyDescent="0.3">
      <c r="B571" s="28"/>
    </row>
    <row r="572" spans="2:2" x14ac:dyDescent="0.3">
      <c r="B572" s="28"/>
    </row>
    <row r="573" spans="2:2" x14ac:dyDescent="0.3">
      <c r="B573" s="28"/>
    </row>
    <row r="574" spans="2:2" x14ac:dyDescent="0.3">
      <c r="B574" s="28"/>
    </row>
    <row r="575" spans="2:2" x14ac:dyDescent="0.3">
      <c r="B575" s="28"/>
    </row>
    <row r="576" spans="2:2" x14ac:dyDescent="0.3">
      <c r="B576" s="28"/>
    </row>
    <row r="577" spans="2:2" x14ac:dyDescent="0.3">
      <c r="B577" s="28"/>
    </row>
    <row r="578" spans="2:2" x14ac:dyDescent="0.3">
      <c r="B578" s="28"/>
    </row>
    <row r="579" spans="2:2" x14ac:dyDescent="0.3">
      <c r="B579" s="28"/>
    </row>
    <row r="580" spans="2:2" x14ac:dyDescent="0.3">
      <c r="B580" s="28"/>
    </row>
    <row r="581" spans="2:2" x14ac:dyDescent="0.3">
      <c r="B581" s="28"/>
    </row>
    <row r="582" spans="2:2" x14ac:dyDescent="0.3">
      <c r="B582" s="28"/>
    </row>
    <row r="583" spans="2:2" x14ac:dyDescent="0.3">
      <c r="B583" s="28"/>
    </row>
    <row r="584" spans="2:2" x14ac:dyDescent="0.3">
      <c r="B584" s="28"/>
    </row>
    <row r="585" spans="2:2" x14ac:dyDescent="0.3">
      <c r="B585" s="28"/>
    </row>
    <row r="586" spans="2:2" x14ac:dyDescent="0.3">
      <c r="B586" s="28"/>
    </row>
    <row r="587" spans="2:2" x14ac:dyDescent="0.3">
      <c r="B587" s="28"/>
    </row>
    <row r="588" spans="2:2" x14ac:dyDescent="0.3">
      <c r="B588" s="28"/>
    </row>
    <row r="589" spans="2:2" x14ac:dyDescent="0.3">
      <c r="B589" s="28"/>
    </row>
    <row r="590" spans="2:2" x14ac:dyDescent="0.3">
      <c r="B590" s="28"/>
    </row>
    <row r="591" spans="2:2" x14ac:dyDescent="0.3">
      <c r="B591" s="28"/>
    </row>
    <row r="592" spans="2:2" x14ac:dyDescent="0.3">
      <c r="B592" s="28"/>
    </row>
    <row r="593" spans="2:2" x14ac:dyDescent="0.3">
      <c r="B593" s="28"/>
    </row>
    <row r="594" spans="2:2" x14ac:dyDescent="0.3">
      <c r="B594" s="28"/>
    </row>
    <row r="595" spans="2:2" x14ac:dyDescent="0.3">
      <c r="B595" s="28"/>
    </row>
    <row r="596" spans="2:2" x14ac:dyDescent="0.3">
      <c r="B596" s="28"/>
    </row>
    <row r="597" spans="2:2" x14ac:dyDescent="0.3">
      <c r="B597" s="28"/>
    </row>
    <row r="598" spans="2:2" x14ac:dyDescent="0.3">
      <c r="B598" s="28"/>
    </row>
    <row r="599" spans="2:2" x14ac:dyDescent="0.3">
      <c r="B599" s="28"/>
    </row>
    <row r="600" spans="2:2" x14ac:dyDescent="0.3">
      <c r="B600" s="28"/>
    </row>
    <row r="601" spans="2:2" x14ac:dyDescent="0.3">
      <c r="B601" s="28"/>
    </row>
    <row r="602" spans="2:2" x14ac:dyDescent="0.3">
      <c r="B602" s="28"/>
    </row>
    <row r="603" spans="2:2" x14ac:dyDescent="0.3">
      <c r="B603" s="28"/>
    </row>
    <row r="604" spans="2:2" x14ac:dyDescent="0.3">
      <c r="B604" s="28"/>
    </row>
    <row r="605" spans="2:2" x14ac:dyDescent="0.3">
      <c r="B605" s="28"/>
    </row>
    <row r="606" spans="2:2" x14ac:dyDescent="0.3">
      <c r="B606" s="28"/>
    </row>
    <row r="607" spans="2:2" x14ac:dyDescent="0.3">
      <c r="B607" s="28"/>
    </row>
    <row r="608" spans="2:2" x14ac:dyDescent="0.3">
      <c r="B608" s="28"/>
    </row>
    <row r="609" spans="2:2" x14ac:dyDescent="0.3">
      <c r="B609" s="28"/>
    </row>
    <row r="610" spans="2:2" x14ac:dyDescent="0.3">
      <c r="B610" s="28"/>
    </row>
    <row r="611" spans="2:2" x14ac:dyDescent="0.3">
      <c r="B611" s="2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3734-13D7-4373-A0F9-27DFD3464CDC}">
  <sheetPr>
    <tabColor theme="6" tint="0.59999389629810485"/>
  </sheetPr>
  <dimension ref="A1:AR64"/>
  <sheetViews>
    <sheetView rightToLeft="1" topLeftCell="I1" workbookViewId="0">
      <selection activeCell="D4" sqref="D4"/>
    </sheetView>
  </sheetViews>
  <sheetFormatPr defaultRowHeight="14" x14ac:dyDescent="0.3"/>
  <cols>
    <col min="1" max="1" width="14.5" bestFit="1" customWidth="1"/>
    <col min="2" max="2" width="6.83203125" bestFit="1" customWidth="1"/>
    <col min="3" max="3" width="20.1640625" bestFit="1" customWidth="1"/>
    <col min="4" max="5" width="9.33203125" bestFit="1" customWidth="1"/>
    <col min="7" max="7" width="25.5" bestFit="1" customWidth="1"/>
    <col min="8" max="8" width="26.08203125" bestFit="1" customWidth="1"/>
    <col min="9" max="9" width="24.5" bestFit="1" customWidth="1"/>
    <col min="10" max="11" width="18.1640625" style="8" customWidth="1"/>
    <col min="12" max="12" width="13.58203125" bestFit="1" customWidth="1"/>
    <col min="13" max="13" width="15.6640625" customWidth="1"/>
    <col min="14" max="15" width="15" bestFit="1" customWidth="1"/>
    <col min="16" max="16" width="13.4140625" customWidth="1"/>
    <col min="17" max="20" width="15" customWidth="1"/>
    <col min="21" max="22" width="15" hidden="1" customWidth="1"/>
    <col min="23" max="39" width="8.1640625" hidden="1" customWidth="1"/>
    <col min="40" max="40" width="8.203125E-2" hidden="1" customWidth="1"/>
    <col min="41" max="42" width="11" hidden="1" customWidth="1"/>
    <col min="43" max="43" width="13.6640625" bestFit="1" customWidth="1"/>
  </cols>
  <sheetData>
    <row r="1" spans="1:44" ht="15.5" x14ac:dyDescent="0.35">
      <c r="A1" s="7">
        <v>1</v>
      </c>
      <c r="B1">
        <v>2</v>
      </c>
      <c r="C1" s="7">
        <v>3</v>
      </c>
      <c r="D1">
        <v>4</v>
      </c>
      <c r="E1" s="7">
        <v>5</v>
      </c>
      <c r="F1">
        <v>6</v>
      </c>
      <c r="G1" s="7">
        <v>7</v>
      </c>
      <c r="H1">
        <v>8</v>
      </c>
      <c r="I1" s="7">
        <v>9</v>
      </c>
      <c r="J1">
        <v>10</v>
      </c>
      <c r="K1" s="7">
        <v>11</v>
      </c>
      <c r="L1">
        <v>12</v>
      </c>
      <c r="M1" s="7">
        <v>13</v>
      </c>
      <c r="N1">
        <v>14</v>
      </c>
      <c r="O1" s="7">
        <v>15</v>
      </c>
      <c r="P1">
        <v>16</v>
      </c>
      <c r="Q1" s="7">
        <v>17</v>
      </c>
      <c r="R1" s="7">
        <v>17</v>
      </c>
      <c r="S1" s="7">
        <v>17</v>
      </c>
      <c r="T1" s="7">
        <v>17</v>
      </c>
    </row>
    <row r="2" spans="1:44" x14ac:dyDescent="0.3">
      <c r="D2" s="38" t="s">
        <v>23</v>
      </c>
      <c r="E2" s="39"/>
      <c r="F2" s="39"/>
      <c r="G2" s="39"/>
      <c r="H2" s="39"/>
      <c r="I2" s="40"/>
      <c r="W2" s="9"/>
    </row>
    <row r="3" spans="1:44" ht="46.5" x14ac:dyDescent="0.35">
      <c r="A3" s="10" t="s">
        <v>56</v>
      </c>
      <c r="B3" s="10" t="s">
        <v>57</v>
      </c>
      <c r="C3" s="10" t="s">
        <v>58</v>
      </c>
      <c r="D3" s="11" t="s">
        <v>59</v>
      </c>
      <c r="E3" s="11" t="s">
        <v>60</v>
      </c>
      <c r="F3" s="11" t="s">
        <v>61</v>
      </c>
      <c r="G3" s="11" t="s">
        <v>62</v>
      </c>
      <c r="H3" s="11" t="s">
        <v>63</v>
      </c>
      <c r="I3" s="11" t="s">
        <v>64</v>
      </c>
      <c r="J3" s="12" t="s">
        <v>65</v>
      </c>
      <c r="K3" s="12" t="s">
        <v>66</v>
      </c>
      <c r="L3" s="13" t="s">
        <v>67</v>
      </c>
      <c r="M3" s="13" t="s">
        <v>68</v>
      </c>
      <c r="N3" s="13" t="s">
        <v>69</v>
      </c>
      <c r="O3" s="13" t="s">
        <v>68</v>
      </c>
      <c r="P3" s="13" t="s">
        <v>70</v>
      </c>
      <c r="Q3" s="13" t="s">
        <v>71</v>
      </c>
      <c r="R3" s="6" t="s">
        <v>92</v>
      </c>
      <c r="S3" s="6" t="s">
        <v>93</v>
      </c>
      <c r="T3" s="6" t="s">
        <v>1</v>
      </c>
      <c r="U3" s="14" t="s">
        <v>72</v>
      </c>
      <c r="V3" s="14" t="s">
        <v>73</v>
      </c>
      <c r="W3">
        <v>1</v>
      </c>
      <c r="X3">
        <v>2</v>
      </c>
      <c r="Y3">
        <v>3</v>
      </c>
      <c r="Z3">
        <v>4</v>
      </c>
      <c r="AA3">
        <v>5</v>
      </c>
      <c r="AB3">
        <v>6</v>
      </c>
      <c r="AC3">
        <v>7</v>
      </c>
      <c r="AD3">
        <v>8</v>
      </c>
      <c r="AE3">
        <v>9</v>
      </c>
      <c r="AF3">
        <v>10</v>
      </c>
      <c r="AG3">
        <v>11</v>
      </c>
      <c r="AH3">
        <v>12</v>
      </c>
      <c r="AI3">
        <v>13</v>
      </c>
      <c r="AJ3">
        <v>14</v>
      </c>
      <c r="AK3">
        <v>15</v>
      </c>
      <c r="AL3">
        <v>16</v>
      </c>
      <c r="AM3">
        <v>17</v>
      </c>
      <c r="AN3">
        <v>18</v>
      </c>
      <c r="AO3">
        <v>19</v>
      </c>
      <c r="AP3">
        <v>20</v>
      </c>
    </row>
    <row r="4" spans="1:44" x14ac:dyDescent="0.3">
      <c r="A4" s="15" t="s">
        <v>43</v>
      </c>
      <c r="B4">
        <v>1</v>
      </c>
      <c r="C4" s="16">
        <v>1</v>
      </c>
      <c r="D4" s="17">
        <v>509.94847561716352</v>
      </c>
      <c r="E4" s="17">
        <v>2683.9393453534922</v>
      </c>
      <c r="F4" s="16">
        <v>9.0989830530263038E-18</v>
      </c>
      <c r="G4" s="16">
        <v>0.40465572679151768</v>
      </c>
      <c r="H4" s="16">
        <v>0.58405183540637817</v>
      </c>
      <c r="I4" s="16">
        <v>0.54378594024592408</v>
      </c>
      <c r="J4" s="8">
        <f>U4</f>
        <v>4220423.6977259638</v>
      </c>
      <c r="K4" s="8">
        <f>V4</f>
        <v>671857.60126483161</v>
      </c>
      <c r="L4" s="17">
        <v>566278.05559999996</v>
      </c>
      <c r="M4" s="17">
        <f>O4</f>
        <v>3669750.6884954432</v>
      </c>
      <c r="N4" s="18">
        <f>J4+K4</f>
        <v>4892281.2989907954</v>
      </c>
      <c r="O4" s="18">
        <v>3669750.6884954432</v>
      </c>
      <c r="P4" s="18">
        <v>0</v>
      </c>
      <c r="Q4" s="19">
        <f>L4+M4+P4</f>
        <v>4236028.7440954428</v>
      </c>
      <c r="R4" s="19">
        <f>Q4-L4</f>
        <v>3669750.6884954427</v>
      </c>
      <c r="S4" s="19">
        <f>J4</f>
        <v>4220423.6977259638</v>
      </c>
      <c r="T4" s="19">
        <f>L4+K4</f>
        <v>1238135.6568648317</v>
      </c>
      <c r="U4" s="19">
        <f>(D4*'[1]נתוני אגירה'!$B$8+'[1]נתוני אגירה'!$B$4*'נתונים מניתוח אגירה'!E4+'[1]נתוני אגירה'!$B$12)*'[1]נתוני אגירה'!$B$15</f>
        <v>4220423.6977259638</v>
      </c>
      <c r="V4" s="19">
        <f>NPV('[1]נתוני אגירה'!$B$17,'נתונים מניתוח אגירה'!W4:AP4)</f>
        <v>671857.60126483161</v>
      </c>
      <c r="W4">
        <f>$J4*'[1]נתוני אגירה'!$B$16</f>
        <v>78916.141745149871</v>
      </c>
      <c r="X4">
        <f>$J4*'[1]נתוני אגירה'!$B$16</f>
        <v>78916.141745149871</v>
      </c>
      <c r="Y4">
        <f>$J4*'[1]נתוני אגירה'!$B$16</f>
        <v>78916.141745149871</v>
      </c>
      <c r="Z4">
        <f>$J4*'[1]נתוני אגירה'!$B$16</f>
        <v>78916.141745149871</v>
      </c>
      <c r="AA4">
        <f>$J4*'[1]נתוני אגירה'!$B$16</f>
        <v>78916.141745149871</v>
      </c>
      <c r="AB4">
        <f>$J4*'[1]נתוני אגירה'!$B$16</f>
        <v>78916.141745149871</v>
      </c>
      <c r="AC4">
        <f>$J4*'[1]נתוני אגירה'!$B$16</f>
        <v>78916.141745149871</v>
      </c>
      <c r="AD4">
        <f>$J4*'[1]נתוני אגירה'!$B$16</f>
        <v>78916.141745149871</v>
      </c>
      <c r="AE4">
        <f>$J4*'[1]נתוני אגירה'!$B$16</f>
        <v>78916.141745149871</v>
      </c>
      <c r="AF4">
        <f>$J4*'[1]נתוני אגירה'!$B$16</f>
        <v>78916.141745149871</v>
      </c>
      <c r="AG4">
        <f>$J4*'[1]נתוני אגירה'!$B$16</f>
        <v>78916.141745149871</v>
      </c>
      <c r="AH4">
        <f>$J4*'[1]נתוני אגירה'!$B$16</f>
        <v>78916.141745149871</v>
      </c>
      <c r="AI4">
        <f>$J4*'[1]נתוני אגירה'!$B$16</f>
        <v>78916.141745149871</v>
      </c>
      <c r="AJ4">
        <f>$J4*'[1]נתוני אגירה'!$B$16</f>
        <v>78916.141745149871</v>
      </c>
      <c r="AK4">
        <f>$J4*'[1]נתוני אגירה'!$B$16</f>
        <v>78916.141745149871</v>
      </c>
      <c r="AL4">
        <f>$J4*'[1]נתוני אגירה'!$B$16</f>
        <v>78916.141745149871</v>
      </c>
      <c r="AM4">
        <f>$J4*'[1]נתוני אגירה'!$B$16</f>
        <v>78916.141745149871</v>
      </c>
      <c r="AN4">
        <f>$J4*'[1]נתוני אגירה'!$B$16</f>
        <v>78916.141745149871</v>
      </c>
      <c r="AO4">
        <f>$J4*'[1]נתוני אגירה'!$B$16</f>
        <v>78916.141745149871</v>
      </c>
      <c r="AP4">
        <f>$J4*'[1]נתוני אגירה'!$B$16</f>
        <v>78916.141745149871</v>
      </c>
      <c r="AQ4" s="20"/>
      <c r="AR4" s="20"/>
    </row>
    <row r="5" spans="1:44" x14ac:dyDescent="0.3">
      <c r="A5" s="15" t="s">
        <v>74</v>
      </c>
      <c r="B5">
        <v>2</v>
      </c>
      <c r="C5" s="16">
        <v>1</v>
      </c>
      <c r="D5" s="17">
        <v>513.5340449575931</v>
      </c>
      <c r="E5" s="17">
        <v>2702.8107629347005</v>
      </c>
      <c r="F5" s="16">
        <v>1.0211069144188521E-17</v>
      </c>
      <c r="G5" s="16">
        <v>0.18210407908323992</v>
      </c>
      <c r="H5" s="16">
        <v>0.26283631883047881</v>
      </c>
      <c r="I5" s="16">
        <v>0.24471577024762242</v>
      </c>
      <c r="J5" s="8">
        <f t="shared" ref="J5:K58" si="0">U5</f>
        <v>4245351.6326673971</v>
      </c>
      <c r="K5" s="8">
        <f t="shared" si="0"/>
        <v>675825.92856411717</v>
      </c>
      <c r="L5" s="17">
        <v>642083.96889999998</v>
      </c>
      <c r="M5" s="17">
        <f t="shared" ref="M5:M60" si="1">O5</f>
        <v>3418291.143994825</v>
      </c>
      <c r="N5" s="18">
        <f t="shared" ref="N5:N58" si="2">J5+K5</f>
        <v>4921177.5612315144</v>
      </c>
      <c r="O5" s="18">
        <v>3418291.143994825</v>
      </c>
      <c r="P5" s="18">
        <v>742717.85814101435</v>
      </c>
      <c r="Q5" s="19">
        <f t="shared" ref="Q5:Q58" si="3">L5+M5+P5</f>
        <v>4803092.9710358391</v>
      </c>
      <c r="R5" s="19">
        <f t="shared" ref="R5:R58" si="4">Q5-L5</f>
        <v>4161009.0021358393</v>
      </c>
      <c r="S5" s="19">
        <f t="shared" ref="S5:S58" si="5">J5</f>
        <v>4245351.6326673971</v>
      </c>
      <c r="T5" s="19">
        <f t="shared" ref="T5:T59" si="6">L5+K5</f>
        <v>1317909.897464117</v>
      </c>
      <c r="U5" s="19">
        <f>(D5*'[1]נתוני אגירה'!$B$8+'[1]נתוני אגירה'!$B$4*'נתונים מניתוח אגירה'!E5+'[1]נתוני אגירה'!$B$12)*'[1]נתוני אגירה'!$B$15</f>
        <v>4245351.6326673971</v>
      </c>
      <c r="V5" s="19">
        <f>NPV('[1]נתוני אגירה'!$B$17,'נתונים מניתוח אגירה'!W5:AP5)</f>
        <v>675825.92856411717</v>
      </c>
      <c r="W5">
        <f>$J5*'[1]נתוני אגירה'!$B$16</f>
        <v>79382.259980698596</v>
      </c>
      <c r="X5">
        <f>$J5*'[1]נתוני אגירה'!$B$16</f>
        <v>79382.259980698596</v>
      </c>
      <c r="Y5">
        <f>$J5*'[1]נתוני אגירה'!$B$16</f>
        <v>79382.259980698596</v>
      </c>
      <c r="Z5">
        <f>$J5*'[1]נתוני אגירה'!$B$16</f>
        <v>79382.259980698596</v>
      </c>
      <c r="AA5">
        <f>$J5*'[1]נתוני אגירה'!$B$16</f>
        <v>79382.259980698596</v>
      </c>
      <c r="AB5">
        <f>$J5*'[1]נתוני אגירה'!$B$16</f>
        <v>79382.259980698596</v>
      </c>
      <c r="AC5">
        <f>$J5*'[1]נתוני אגירה'!$B$16</f>
        <v>79382.259980698596</v>
      </c>
      <c r="AD5">
        <f>$J5*'[1]נתוני אגירה'!$B$16</f>
        <v>79382.259980698596</v>
      </c>
      <c r="AE5">
        <f>$J5*'[1]נתוני אגירה'!$B$16</f>
        <v>79382.259980698596</v>
      </c>
      <c r="AF5">
        <f>$J5*'[1]נתוני אגירה'!$B$16</f>
        <v>79382.259980698596</v>
      </c>
      <c r="AG5">
        <f>$J5*'[1]נתוני אגירה'!$B$16</f>
        <v>79382.259980698596</v>
      </c>
      <c r="AH5">
        <f>$J5*'[1]נתוני אגירה'!$B$16</f>
        <v>79382.259980698596</v>
      </c>
      <c r="AI5">
        <f>$J5*'[1]נתוני אגירה'!$B$16</f>
        <v>79382.259980698596</v>
      </c>
      <c r="AJ5">
        <f>$J5*'[1]נתוני אגירה'!$B$16</f>
        <v>79382.259980698596</v>
      </c>
      <c r="AK5">
        <f>$J5*'[1]נתוני אגירה'!$B$16</f>
        <v>79382.259980698596</v>
      </c>
      <c r="AL5">
        <f>$J5*'[1]נתוני אגירה'!$B$16</f>
        <v>79382.259980698596</v>
      </c>
      <c r="AM5">
        <f>$J5*'[1]נתוני אגירה'!$B$16</f>
        <v>79382.259980698596</v>
      </c>
      <c r="AN5">
        <f>$J5*'[1]נתוני אגירה'!$B$16</f>
        <v>79382.259980698596</v>
      </c>
      <c r="AO5">
        <f>$J5*'[1]נתוני אגירה'!$B$16</f>
        <v>79382.259980698596</v>
      </c>
      <c r="AP5">
        <f>$J5*'[1]נתוני אגירה'!$B$16</f>
        <v>79382.259980698596</v>
      </c>
      <c r="AQ5" s="20"/>
      <c r="AR5" s="20"/>
    </row>
    <row r="6" spans="1:44" x14ac:dyDescent="0.3">
      <c r="A6" s="15" t="s">
        <v>37</v>
      </c>
      <c r="B6">
        <v>3</v>
      </c>
      <c r="C6" s="16">
        <v>1</v>
      </c>
      <c r="D6" s="17">
        <v>704.84623445962791</v>
      </c>
      <c r="E6" s="17">
        <v>3709.717023471726</v>
      </c>
      <c r="F6" s="16">
        <v>3.5142117605717428E-2</v>
      </c>
      <c r="G6" s="16">
        <v>0.7783187806769396</v>
      </c>
      <c r="H6" s="16">
        <v>0.99999999999999978</v>
      </c>
      <c r="I6" s="16">
        <v>1</v>
      </c>
      <c r="J6" s="8">
        <f t="shared" si="0"/>
        <v>5575410.3654985139</v>
      </c>
      <c r="K6" s="8">
        <f t="shared" si="0"/>
        <v>887560.61062050599</v>
      </c>
      <c r="L6" s="17">
        <v>838262.32739999995</v>
      </c>
      <c r="M6" s="17">
        <f t="shared" si="1"/>
        <v>5168269.4311016183</v>
      </c>
      <c r="N6" s="18">
        <f t="shared" si="2"/>
        <v>6462970.97611902</v>
      </c>
      <c r="O6" s="18">
        <v>5168269.4311016183</v>
      </c>
      <c r="P6" s="18">
        <v>742057.85965697444</v>
      </c>
      <c r="Q6" s="19">
        <f t="shared" si="3"/>
        <v>6748589.6181585928</v>
      </c>
      <c r="R6" s="19">
        <f t="shared" si="4"/>
        <v>5910327.290758593</v>
      </c>
      <c r="S6" s="19">
        <f t="shared" si="5"/>
        <v>5575410.3654985139</v>
      </c>
      <c r="T6" s="19">
        <f t="shared" si="6"/>
        <v>1725822.9380205059</v>
      </c>
      <c r="U6" s="19">
        <f>(D6*'[1]נתוני אגירה'!$B$8+'[1]נתוני אגירה'!$B$4*'נתונים מניתוח אגירה'!E6+'[1]נתוני אגירה'!$B$12)*'[1]נתוני אגירה'!$B$15</f>
        <v>5575410.3654985139</v>
      </c>
      <c r="V6" s="19">
        <f>NPV('[1]נתוני אגירה'!$B$17,'נתונים מניתוח אגירה'!W6:AP6)</f>
        <v>887560.61062050599</v>
      </c>
      <c r="W6">
        <f>$J6*'[1]נתוני אגירה'!$B$16</f>
        <v>104252.53628637633</v>
      </c>
      <c r="X6">
        <f>$J6*'[1]נתוני אגירה'!$B$16</f>
        <v>104252.53628637633</v>
      </c>
      <c r="Y6">
        <f>$J6*'[1]נתוני אגירה'!$B$16</f>
        <v>104252.53628637633</v>
      </c>
      <c r="Z6">
        <f>$J6*'[1]נתוני אגירה'!$B$16</f>
        <v>104252.53628637633</v>
      </c>
      <c r="AA6">
        <f>$J6*'[1]נתוני אגירה'!$B$16</f>
        <v>104252.53628637633</v>
      </c>
      <c r="AB6">
        <f>$J6*'[1]נתוני אגירה'!$B$16</f>
        <v>104252.53628637633</v>
      </c>
      <c r="AC6">
        <f>$J6*'[1]נתוני אגירה'!$B$16</f>
        <v>104252.53628637633</v>
      </c>
      <c r="AD6">
        <f>$J6*'[1]נתוני אגירה'!$B$16</f>
        <v>104252.53628637633</v>
      </c>
      <c r="AE6">
        <f>$J6*'[1]נתוני אגירה'!$B$16</f>
        <v>104252.53628637633</v>
      </c>
      <c r="AF6">
        <f>$J6*'[1]נתוני אגירה'!$B$16</f>
        <v>104252.53628637633</v>
      </c>
      <c r="AG6">
        <f>$J6*'[1]נתוני אגירה'!$B$16</f>
        <v>104252.53628637633</v>
      </c>
      <c r="AH6">
        <f>$J6*'[1]נתוני אגירה'!$B$16</f>
        <v>104252.53628637633</v>
      </c>
      <c r="AI6">
        <f>$J6*'[1]נתוני אגירה'!$B$16</f>
        <v>104252.53628637633</v>
      </c>
      <c r="AJ6">
        <f>$J6*'[1]נתוני אגירה'!$B$16</f>
        <v>104252.53628637633</v>
      </c>
      <c r="AK6">
        <f>$J6*'[1]נתוני אגירה'!$B$16</f>
        <v>104252.53628637633</v>
      </c>
      <c r="AL6">
        <f>$J6*'[1]נתוני אגירה'!$B$16</f>
        <v>104252.53628637633</v>
      </c>
      <c r="AM6">
        <f>$J6*'[1]נתוני אגירה'!$B$16</f>
        <v>104252.53628637633</v>
      </c>
      <c r="AN6">
        <f>$J6*'[1]נתוני אגירה'!$B$16</f>
        <v>104252.53628637633</v>
      </c>
      <c r="AO6">
        <f>$J6*'[1]נתוני אגירה'!$B$16</f>
        <v>104252.53628637633</v>
      </c>
      <c r="AP6">
        <f>$J6*'[1]נתוני אגירה'!$B$16</f>
        <v>104252.53628637633</v>
      </c>
      <c r="AQ6" s="20"/>
      <c r="AR6" s="20"/>
    </row>
    <row r="7" spans="1:44" x14ac:dyDescent="0.3">
      <c r="A7" s="15" t="s">
        <v>75</v>
      </c>
      <c r="B7">
        <v>4</v>
      </c>
      <c r="C7" s="16">
        <v>1</v>
      </c>
      <c r="D7" s="17">
        <v>581.05353364866062</v>
      </c>
      <c r="E7" s="17">
        <v>3058.1764928876873</v>
      </c>
      <c r="F7" s="16">
        <v>0.20735427622904876</v>
      </c>
      <c r="G7" s="16">
        <v>1.0000000000000002</v>
      </c>
      <c r="H7" s="16">
        <v>0.99999999999999956</v>
      </c>
      <c r="I7" s="16">
        <v>1.0000000000000002</v>
      </c>
      <c r="J7" s="8">
        <f t="shared" si="0"/>
        <v>4714767.0201740619</v>
      </c>
      <c r="K7" s="8">
        <f t="shared" si="0"/>
        <v>750553.09314168373</v>
      </c>
      <c r="L7" s="17">
        <v>801205.44579999999</v>
      </c>
      <c r="M7" s="17">
        <f t="shared" si="1"/>
        <v>5753067.4484342169</v>
      </c>
      <c r="N7" s="18">
        <f t="shared" si="2"/>
        <v>5465320.1133157453</v>
      </c>
      <c r="O7" s="18">
        <v>5753067.4484342169</v>
      </c>
      <c r="P7" s="18">
        <v>0</v>
      </c>
      <c r="Q7" s="19">
        <f t="shared" si="3"/>
        <v>6554272.8942342168</v>
      </c>
      <c r="R7" s="19">
        <f t="shared" si="4"/>
        <v>5753067.4484342169</v>
      </c>
      <c r="S7" s="19">
        <f t="shared" si="5"/>
        <v>4714767.0201740619</v>
      </c>
      <c r="T7" s="19">
        <f t="shared" si="6"/>
        <v>1551758.5389416837</v>
      </c>
      <c r="U7" s="19">
        <f>(D7*'[1]נתוני אגירה'!$B$8+'[1]נתוני אגירה'!$B$4*'נתונים מניתוח אגירה'!E7+'[1]נתוני אגירה'!$B$12)*'[1]נתוני אגירה'!$B$15</f>
        <v>4714767.0201740619</v>
      </c>
      <c r="V7" s="19">
        <f>NPV('[1]נתוני אגירה'!$B$17,'נתונים מניתוח אגירה'!W7:AP7)</f>
        <v>750553.09314168373</v>
      </c>
      <c r="W7">
        <f>$J7*'[1]נתוני אגירה'!$B$16</f>
        <v>88159.684692295821</v>
      </c>
      <c r="X7">
        <f>$J7*'[1]נתוני אגירה'!$B$16</f>
        <v>88159.684692295821</v>
      </c>
      <c r="Y7">
        <f>$J7*'[1]נתוני אגירה'!$B$16</f>
        <v>88159.684692295821</v>
      </c>
      <c r="Z7">
        <f>$J7*'[1]נתוני אגירה'!$B$16</f>
        <v>88159.684692295821</v>
      </c>
      <c r="AA7">
        <f>$J7*'[1]נתוני אגירה'!$B$16</f>
        <v>88159.684692295821</v>
      </c>
      <c r="AB7">
        <f>$J7*'[1]נתוני אגירה'!$B$16</f>
        <v>88159.684692295821</v>
      </c>
      <c r="AC7">
        <f>$J7*'[1]נתוני אגירה'!$B$16</f>
        <v>88159.684692295821</v>
      </c>
      <c r="AD7">
        <f>$J7*'[1]נתוני אגירה'!$B$16</f>
        <v>88159.684692295821</v>
      </c>
      <c r="AE7">
        <f>$J7*'[1]נתוני אגירה'!$B$16</f>
        <v>88159.684692295821</v>
      </c>
      <c r="AF7">
        <f>$J7*'[1]נתוני אגירה'!$B$16</f>
        <v>88159.684692295821</v>
      </c>
      <c r="AG7">
        <f>$J7*'[1]נתוני אגירה'!$B$16</f>
        <v>88159.684692295821</v>
      </c>
      <c r="AH7">
        <f>$J7*'[1]נתוני אגירה'!$B$16</f>
        <v>88159.684692295821</v>
      </c>
      <c r="AI7">
        <f>$J7*'[1]נתוני אגירה'!$B$16</f>
        <v>88159.684692295821</v>
      </c>
      <c r="AJ7">
        <f>$J7*'[1]נתוני אגירה'!$B$16</f>
        <v>88159.684692295821</v>
      </c>
      <c r="AK7">
        <f>$J7*'[1]נתוני אגירה'!$B$16</f>
        <v>88159.684692295821</v>
      </c>
      <c r="AL7">
        <f>$J7*'[1]נתוני אגירה'!$B$16</f>
        <v>88159.684692295821</v>
      </c>
      <c r="AM7">
        <f>$J7*'[1]נתוני אגירה'!$B$16</f>
        <v>88159.684692295821</v>
      </c>
      <c r="AN7">
        <f>$J7*'[1]נתוני אגירה'!$B$16</f>
        <v>88159.684692295821</v>
      </c>
      <c r="AO7">
        <f>$J7*'[1]נתוני אגירה'!$B$16</f>
        <v>88159.684692295821</v>
      </c>
      <c r="AP7">
        <f>$J7*'[1]נתוני אגירה'!$B$16</f>
        <v>88159.684692295821</v>
      </c>
      <c r="AQ7" s="20"/>
      <c r="AR7" s="20"/>
    </row>
    <row r="8" spans="1:44" x14ac:dyDescent="0.3">
      <c r="A8" s="15" t="s">
        <v>36</v>
      </c>
      <c r="B8">
        <v>5</v>
      </c>
      <c r="C8" s="16">
        <v>1</v>
      </c>
      <c r="D8" s="17">
        <v>886.86969502281408</v>
      </c>
      <c r="E8" s="17">
        <v>4667.7352369621794</v>
      </c>
      <c r="F8" s="16">
        <v>1.1502953393157141E-17</v>
      </c>
      <c r="G8" s="16">
        <v>0.63964832186808462</v>
      </c>
      <c r="H8" s="16">
        <v>0.92322374716851641</v>
      </c>
      <c r="I8" s="16">
        <v>0.8595745496837357</v>
      </c>
      <c r="J8" s="8">
        <f t="shared" si="0"/>
        <v>6840891.1167897489</v>
      </c>
      <c r="K8" s="8">
        <f t="shared" si="0"/>
        <v>1089014.9959864733</v>
      </c>
      <c r="L8" s="17">
        <v>927686.40090000001</v>
      </c>
      <c r="M8" s="17">
        <f t="shared" si="1"/>
        <v>6011848.3753860453</v>
      </c>
      <c r="N8" s="18">
        <f t="shared" si="2"/>
        <v>7929906.1127762217</v>
      </c>
      <c r="O8" s="18">
        <v>6011848.3753860453</v>
      </c>
      <c r="P8" s="18">
        <v>0</v>
      </c>
      <c r="Q8" s="19">
        <f t="shared" si="3"/>
        <v>6939534.7762860451</v>
      </c>
      <c r="R8" s="19">
        <f t="shared" si="4"/>
        <v>6011848.3753860453</v>
      </c>
      <c r="S8" s="19">
        <f t="shared" si="5"/>
        <v>6840891.1167897489</v>
      </c>
      <c r="T8" s="19">
        <f t="shared" si="6"/>
        <v>2016701.3968864733</v>
      </c>
      <c r="U8" s="19">
        <f>(D8*'[1]נתוני אגירה'!$B$8+'[1]נתוני אגירה'!$B$4*'נתונים מניתוח אגירה'!E8+'[1]נתוני אגירה'!$B$12)*'[1]נתוני אגירה'!$B$15</f>
        <v>6840891.1167897489</v>
      </c>
      <c r="V8" s="19">
        <f>NPV('[1]נתוני אגירה'!$B$17,'נתונים מניתוח אגירה'!W8:AP8)</f>
        <v>1089014.9959864733</v>
      </c>
      <c r="W8">
        <f>$J8*'[1]נתוני אגירה'!$B$16</f>
        <v>127915.29280024668</v>
      </c>
      <c r="X8">
        <f>$J8*'[1]נתוני אגירה'!$B$16</f>
        <v>127915.29280024668</v>
      </c>
      <c r="Y8">
        <f>$J8*'[1]נתוני אגירה'!$B$16</f>
        <v>127915.29280024668</v>
      </c>
      <c r="Z8">
        <f>$J8*'[1]נתוני אגירה'!$B$16</f>
        <v>127915.29280024668</v>
      </c>
      <c r="AA8">
        <f>$J8*'[1]נתוני אגירה'!$B$16</f>
        <v>127915.29280024668</v>
      </c>
      <c r="AB8">
        <f>$J8*'[1]נתוני אגירה'!$B$16</f>
        <v>127915.29280024668</v>
      </c>
      <c r="AC8">
        <f>$J8*'[1]נתוני אגירה'!$B$16</f>
        <v>127915.29280024668</v>
      </c>
      <c r="AD8">
        <f>$J8*'[1]נתוני אגירה'!$B$16</f>
        <v>127915.29280024668</v>
      </c>
      <c r="AE8">
        <f>$J8*'[1]נתוני אגירה'!$B$16</f>
        <v>127915.29280024668</v>
      </c>
      <c r="AF8">
        <f>$J8*'[1]נתוני אגירה'!$B$16</f>
        <v>127915.29280024668</v>
      </c>
      <c r="AG8">
        <f>$J8*'[1]נתוני אגירה'!$B$16</f>
        <v>127915.29280024668</v>
      </c>
      <c r="AH8">
        <f>$J8*'[1]נתוני אגירה'!$B$16</f>
        <v>127915.29280024668</v>
      </c>
      <c r="AI8">
        <f>$J8*'[1]נתוני אגירה'!$B$16</f>
        <v>127915.29280024668</v>
      </c>
      <c r="AJ8">
        <f>$J8*'[1]נתוני אגירה'!$B$16</f>
        <v>127915.29280024668</v>
      </c>
      <c r="AK8">
        <f>$J8*'[1]נתוני אגירה'!$B$16</f>
        <v>127915.29280024668</v>
      </c>
      <c r="AL8">
        <f>$J8*'[1]נתוני אגירה'!$B$16</f>
        <v>127915.29280024668</v>
      </c>
      <c r="AM8">
        <f>$J8*'[1]נתוני אגירה'!$B$16</f>
        <v>127915.29280024668</v>
      </c>
      <c r="AN8">
        <f>$J8*'[1]נתוני אגירה'!$B$16</f>
        <v>127915.29280024668</v>
      </c>
      <c r="AO8">
        <f>$J8*'[1]נתוני אגירה'!$B$16</f>
        <v>127915.29280024668</v>
      </c>
      <c r="AP8">
        <f>$J8*'[1]נתוני אגירה'!$B$16</f>
        <v>127915.29280024668</v>
      </c>
      <c r="AQ8" s="20"/>
      <c r="AR8" s="20"/>
    </row>
    <row r="9" spans="1:44" x14ac:dyDescent="0.3">
      <c r="A9" s="15" t="s">
        <v>48</v>
      </c>
      <c r="B9">
        <v>6</v>
      </c>
      <c r="C9" s="16">
        <v>1</v>
      </c>
      <c r="D9" s="17">
        <v>1041.7000722498465</v>
      </c>
      <c r="E9" s="17">
        <v>5482.6319592097179</v>
      </c>
      <c r="F9" s="16">
        <v>1.2338538554229007E-17</v>
      </c>
      <c r="G9" s="16">
        <v>0.70982566300647576</v>
      </c>
      <c r="H9" s="16">
        <v>0.99999999999999989</v>
      </c>
      <c r="I9" s="16">
        <v>0.95388052117579414</v>
      </c>
      <c r="J9" s="8">
        <f t="shared" si="0"/>
        <v>7917317.5372618232</v>
      </c>
      <c r="K9" s="8">
        <f t="shared" si="0"/>
        <v>1260373.4482637013</v>
      </c>
      <c r="L9" s="17">
        <v>1006285.7343</v>
      </c>
      <c r="M9" s="17">
        <f t="shared" si="1"/>
        <v>6521951.7904766966</v>
      </c>
      <c r="N9" s="18">
        <f t="shared" si="2"/>
        <v>9177690.9855255242</v>
      </c>
      <c r="O9" s="18">
        <v>6521951.7904766966</v>
      </c>
      <c r="P9" s="18">
        <v>961472.13146608754</v>
      </c>
      <c r="Q9" s="19">
        <f t="shared" si="3"/>
        <v>8489709.6562427841</v>
      </c>
      <c r="R9" s="19">
        <f t="shared" si="4"/>
        <v>7483423.9219427845</v>
      </c>
      <c r="S9" s="19">
        <f t="shared" si="5"/>
        <v>7917317.5372618232</v>
      </c>
      <c r="T9" s="19">
        <f t="shared" si="6"/>
        <v>2266659.1825637012</v>
      </c>
      <c r="U9" s="19">
        <f>(D9*'[1]נתוני אגירה'!$B$8+'[1]נתוני אגירה'!$B$4*'נתונים מניתוח אגירה'!E9+'[1]נתוני אגירה'!$B$12)*'[1]נתוני אגירה'!$B$15</f>
        <v>7917317.5372618232</v>
      </c>
      <c r="V9" s="19">
        <f>NPV('[1]נתוני אגירה'!$B$17,'נתונים מניתוח אגירה'!W9:AP9)</f>
        <v>1260373.4482637013</v>
      </c>
      <c r="W9">
        <f>$J9*'[1]נתוני אגירה'!$B$16</f>
        <v>148042.99230633408</v>
      </c>
      <c r="X9">
        <f>$J9*'[1]נתוני אגירה'!$B$16</f>
        <v>148042.99230633408</v>
      </c>
      <c r="Y9">
        <f>$J9*'[1]נתוני אגירה'!$B$16</f>
        <v>148042.99230633408</v>
      </c>
      <c r="Z9">
        <f>$J9*'[1]נתוני אגירה'!$B$16</f>
        <v>148042.99230633408</v>
      </c>
      <c r="AA9">
        <f>$J9*'[1]נתוני אגירה'!$B$16</f>
        <v>148042.99230633408</v>
      </c>
      <c r="AB9">
        <f>$J9*'[1]נתוני אגירה'!$B$16</f>
        <v>148042.99230633408</v>
      </c>
      <c r="AC9">
        <f>$J9*'[1]נתוני אגירה'!$B$16</f>
        <v>148042.99230633408</v>
      </c>
      <c r="AD9">
        <f>$J9*'[1]נתוני אגירה'!$B$16</f>
        <v>148042.99230633408</v>
      </c>
      <c r="AE9">
        <f>$J9*'[1]נתוני אגירה'!$B$16</f>
        <v>148042.99230633408</v>
      </c>
      <c r="AF9">
        <f>$J9*'[1]נתוני אגירה'!$B$16</f>
        <v>148042.99230633408</v>
      </c>
      <c r="AG9">
        <f>$J9*'[1]נתוני אגירה'!$B$16</f>
        <v>148042.99230633408</v>
      </c>
      <c r="AH9">
        <f>$J9*'[1]נתוני אגירה'!$B$16</f>
        <v>148042.99230633408</v>
      </c>
      <c r="AI9">
        <f>$J9*'[1]נתוני אגירה'!$B$16</f>
        <v>148042.99230633408</v>
      </c>
      <c r="AJ9">
        <f>$J9*'[1]נתוני אגירה'!$B$16</f>
        <v>148042.99230633408</v>
      </c>
      <c r="AK9">
        <f>$J9*'[1]נתוני אגירה'!$B$16</f>
        <v>148042.99230633408</v>
      </c>
      <c r="AL9">
        <f>$J9*'[1]נתוני אגירה'!$B$16</f>
        <v>148042.99230633408</v>
      </c>
      <c r="AM9">
        <f>$J9*'[1]נתוני אגירה'!$B$16</f>
        <v>148042.99230633408</v>
      </c>
      <c r="AN9">
        <f>$J9*'[1]נתוני אגירה'!$B$16</f>
        <v>148042.99230633408</v>
      </c>
      <c r="AO9">
        <f>$J9*'[1]נתוני אגירה'!$B$16</f>
        <v>148042.99230633408</v>
      </c>
      <c r="AP9">
        <f>$J9*'[1]נתוני אגירה'!$B$16</f>
        <v>148042.99230633408</v>
      </c>
      <c r="AQ9" s="20"/>
      <c r="AR9" s="20"/>
    </row>
    <row r="10" spans="1:44" x14ac:dyDescent="0.3">
      <c r="A10" s="15" t="s">
        <v>49</v>
      </c>
      <c r="B10">
        <v>7</v>
      </c>
      <c r="C10" s="16">
        <v>1</v>
      </c>
      <c r="D10" s="17">
        <v>1197.5538228877881</v>
      </c>
      <c r="E10" s="17">
        <v>6302.9148573041475</v>
      </c>
      <c r="F10" s="16">
        <v>7.0207387876877272E-18</v>
      </c>
      <c r="G10" s="16">
        <v>0.51413734317407012</v>
      </c>
      <c r="H10" s="16">
        <v>0.74206995984634372</v>
      </c>
      <c r="I10" s="16">
        <v>0.69090992679190599</v>
      </c>
      <c r="J10" s="8">
        <f t="shared" si="0"/>
        <v>9000858.7513373252</v>
      </c>
      <c r="K10" s="8">
        <f t="shared" si="0"/>
        <v>1432864.5186158556</v>
      </c>
      <c r="L10" s="17">
        <v>1390302.2435999999</v>
      </c>
      <c r="M10" s="17">
        <f t="shared" si="1"/>
        <v>8212876.5912083909</v>
      </c>
      <c r="N10" s="18">
        <f t="shared" si="2"/>
        <v>10433723.26995318</v>
      </c>
      <c r="O10" s="18">
        <v>8212876.5912083909</v>
      </c>
      <c r="P10" s="18">
        <v>1527456.594240824</v>
      </c>
      <c r="Q10" s="19">
        <f t="shared" si="3"/>
        <v>11130635.429049214</v>
      </c>
      <c r="R10" s="19">
        <f t="shared" si="4"/>
        <v>9740333.1854492147</v>
      </c>
      <c r="S10" s="19">
        <f t="shared" si="5"/>
        <v>9000858.7513373252</v>
      </c>
      <c r="T10" s="19">
        <f t="shared" si="6"/>
        <v>2823166.7622158555</v>
      </c>
      <c r="U10" s="19">
        <f>(D10*'[1]נתוני אגירה'!$B$8+'[1]נתוני אגירה'!$B$4*'נתונים מניתוח אגירה'!E10+'[1]נתוני אגירה'!$B$12)*'[1]נתוני אגירה'!$B$15</f>
        <v>9000858.7513373252</v>
      </c>
      <c r="V10" s="19">
        <f>NPV('[1]נתוני אגירה'!$B$17,'נתונים מניתוח אגירה'!W10:AP10)</f>
        <v>1432864.5186158556</v>
      </c>
      <c r="W10">
        <f>$J10*'[1]נתוני אגירה'!$B$16</f>
        <v>168303.72870651301</v>
      </c>
      <c r="X10">
        <f>$J10*'[1]נתוני אגירה'!$B$16</f>
        <v>168303.72870651301</v>
      </c>
      <c r="Y10">
        <f>$J10*'[1]נתוני אגירה'!$B$16</f>
        <v>168303.72870651301</v>
      </c>
      <c r="Z10">
        <f>$J10*'[1]נתוני אגירה'!$B$16</f>
        <v>168303.72870651301</v>
      </c>
      <c r="AA10">
        <f>$J10*'[1]נתוני אגירה'!$B$16</f>
        <v>168303.72870651301</v>
      </c>
      <c r="AB10">
        <f>$J10*'[1]נתוני אגירה'!$B$16</f>
        <v>168303.72870651301</v>
      </c>
      <c r="AC10">
        <f>$J10*'[1]נתוני אגירה'!$B$16</f>
        <v>168303.72870651301</v>
      </c>
      <c r="AD10">
        <f>$J10*'[1]נתוני אגירה'!$B$16</f>
        <v>168303.72870651301</v>
      </c>
      <c r="AE10">
        <f>$J10*'[1]נתוני אגירה'!$B$16</f>
        <v>168303.72870651301</v>
      </c>
      <c r="AF10">
        <f>$J10*'[1]נתוני אגירה'!$B$16</f>
        <v>168303.72870651301</v>
      </c>
      <c r="AG10">
        <f>$J10*'[1]נתוני אגירה'!$B$16</f>
        <v>168303.72870651301</v>
      </c>
      <c r="AH10">
        <f>$J10*'[1]נתוני אגירה'!$B$16</f>
        <v>168303.72870651301</v>
      </c>
      <c r="AI10">
        <f>$J10*'[1]נתוני אגירה'!$B$16</f>
        <v>168303.72870651301</v>
      </c>
      <c r="AJ10">
        <f>$J10*'[1]נתוני אגירה'!$B$16</f>
        <v>168303.72870651301</v>
      </c>
      <c r="AK10">
        <f>$J10*'[1]נתוני אגירה'!$B$16</f>
        <v>168303.72870651301</v>
      </c>
      <c r="AL10">
        <f>$J10*'[1]נתוני אגירה'!$B$16</f>
        <v>168303.72870651301</v>
      </c>
      <c r="AM10">
        <f>$J10*'[1]נתוני אגירה'!$B$16</f>
        <v>168303.72870651301</v>
      </c>
      <c r="AN10">
        <f>$J10*'[1]נתוני אגירה'!$B$16</f>
        <v>168303.72870651301</v>
      </c>
      <c r="AO10">
        <f>$J10*'[1]נתוני אגירה'!$B$16</f>
        <v>168303.72870651301</v>
      </c>
      <c r="AP10">
        <f>$J10*'[1]נתוני אגירה'!$B$16</f>
        <v>168303.72870651301</v>
      </c>
      <c r="AQ10" s="20"/>
      <c r="AR10" s="20"/>
    </row>
    <row r="11" spans="1:44" x14ac:dyDescent="0.3">
      <c r="A11" s="15" t="s">
        <v>38</v>
      </c>
      <c r="B11">
        <v>8</v>
      </c>
      <c r="C11" s="16">
        <v>1</v>
      </c>
      <c r="D11" s="17">
        <v>946.8093634388506</v>
      </c>
      <c r="E11" s="17">
        <v>4983.2071759939508</v>
      </c>
      <c r="F11" s="16">
        <v>0.22663141482771582</v>
      </c>
      <c r="G11" s="16">
        <v>1.0000000000000002</v>
      </c>
      <c r="H11" s="16">
        <v>0.99999999999999956</v>
      </c>
      <c r="I11" s="16">
        <v>1</v>
      </c>
      <c r="J11" s="8">
        <f t="shared" si="0"/>
        <v>7257609.3595073838</v>
      </c>
      <c r="K11" s="8">
        <f t="shared" si="0"/>
        <v>1155353.197789866</v>
      </c>
      <c r="L11" s="17">
        <v>1314376.6950000001</v>
      </c>
      <c r="M11" s="17">
        <f t="shared" si="1"/>
        <v>8875550.7922508214</v>
      </c>
      <c r="N11" s="18">
        <f t="shared" si="2"/>
        <v>8412962.5572972503</v>
      </c>
      <c r="O11" s="18">
        <v>8875550.7922508214</v>
      </c>
      <c r="P11" s="18">
        <v>2268436.4579938003</v>
      </c>
      <c r="Q11" s="19">
        <f t="shared" si="3"/>
        <v>12458363.945244621</v>
      </c>
      <c r="R11" s="19">
        <f t="shared" si="4"/>
        <v>11143987.250244621</v>
      </c>
      <c r="S11" s="19">
        <f t="shared" si="5"/>
        <v>7257609.3595073838</v>
      </c>
      <c r="T11" s="19">
        <f t="shared" si="6"/>
        <v>2469729.8927898658</v>
      </c>
      <c r="U11" s="19">
        <f>(D11*'[1]נתוני אגירה'!$B$8+'[1]נתוני אגירה'!$B$4*'נתונים מניתוח אגירה'!E11+'[1]נתוני אגירה'!$B$12)*'[1]נתוני אגירה'!$B$15</f>
        <v>7257609.3595073838</v>
      </c>
      <c r="V11" s="19">
        <f>NPV('[1]נתוני אגירה'!$B$17,'נתונים מניתוח אגירה'!W11:AP11)</f>
        <v>1155353.197789866</v>
      </c>
      <c r="W11">
        <f>$J11*'[1]נתוני אגירה'!$B$16</f>
        <v>135707.35309215862</v>
      </c>
      <c r="X11">
        <f>$J11*'[1]נתוני אגירה'!$B$16</f>
        <v>135707.35309215862</v>
      </c>
      <c r="Y11">
        <f>$J11*'[1]נתוני אגירה'!$B$16</f>
        <v>135707.35309215862</v>
      </c>
      <c r="Z11">
        <f>$J11*'[1]נתוני אגירה'!$B$16</f>
        <v>135707.35309215862</v>
      </c>
      <c r="AA11">
        <f>$J11*'[1]נתוני אגירה'!$B$16</f>
        <v>135707.35309215862</v>
      </c>
      <c r="AB11">
        <f>$J11*'[1]נתוני אגירה'!$B$16</f>
        <v>135707.35309215862</v>
      </c>
      <c r="AC11">
        <f>$J11*'[1]נתוני אגירה'!$B$16</f>
        <v>135707.35309215862</v>
      </c>
      <c r="AD11">
        <f>$J11*'[1]נתוני אגירה'!$B$16</f>
        <v>135707.35309215862</v>
      </c>
      <c r="AE11">
        <f>$J11*'[1]נתוני אגירה'!$B$16</f>
        <v>135707.35309215862</v>
      </c>
      <c r="AF11">
        <f>$J11*'[1]נתוני אגירה'!$B$16</f>
        <v>135707.35309215862</v>
      </c>
      <c r="AG11">
        <f>$J11*'[1]נתוני אגירה'!$B$16</f>
        <v>135707.35309215862</v>
      </c>
      <c r="AH11">
        <f>$J11*'[1]נתוני אגירה'!$B$16</f>
        <v>135707.35309215862</v>
      </c>
      <c r="AI11">
        <f>$J11*'[1]נתוני אגירה'!$B$16</f>
        <v>135707.35309215862</v>
      </c>
      <c r="AJ11">
        <f>$J11*'[1]נתוני אגירה'!$B$16</f>
        <v>135707.35309215862</v>
      </c>
      <c r="AK11">
        <f>$J11*'[1]נתוני אגירה'!$B$16</f>
        <v>135707.35309215862</v>
      </c>
      <c r="AL11">
        <f>$J11*'[1]נתוני אגירה'!$B$16</f>
        <v>135707.35309215862</v>
      </c>
      <c r="AM11">
        <f>$J11*'[1]נתוני אגירה'!$B$16</f>
        <v>135707.35309215862</v>
      </c>
      <c r="AN11">
        <f>$J11*'[1]נתוני אגירה'!$B$16</f>
        <v>135707.35309215862</v>
      </c>
      <c r="AO11">
        <f>$J11*'[1]נתוני אגירה'!$B$16</f>
        <v>135707.35309215862</v>
      </c>
      <c r="AP11">
        <f>$J11*'[1]נתוני אגירה'!$B$16</f>
        <v>135707.35309215862</v>
      </c>
      <c r="AQ11" s="20"/>
      <c r="AR11" s="20"/>
    </row>
    <row r="12" spans="1:44" x14ac:dyDescent="0.3">
      <c r="A12" s="15" t="s">
        <v>53</v>
      </c>
      <c r="B12">
        <v>9</v>
      </c>
      <c r="C12" s="16">
        <v>1</v>
      </c>
      <c r="D12" s="17">
        <v>656.26947581609795</v>
      </c>
      <c r="E12" s="17">
        <v>3454.0498727163049</v>
      </c>
      <c r="F12" s="16">
        <v>0.56637991752119177</v>
      </c>
      <c r="G12" s="16">
        <v>1.0000000000000002</v>
      </c>
      <c r="H12" s="16">
        <v>0.99999999999999978</v>
      </c>
      <c r="I12" s="16">
        <v>1.0000000000000002</v>
      </c>
      <c r="J12" s="8">
        <f t="shared" si="0"/>
        <v>5237690.4208644098</v>
      </c>
      <c r="K12" s="8">
        <f t="shared" si="0"/>
        <v>833798.3042379932</v>
      </c>
      <c r="L12" s="17">
        <v>1601808.5663000001</v>
      </c>
      <c r="M12" s="17">
        <f t="shared" si="1"/>
        <v>9983674.3243482858</v>
      </c>
      <c r="N12" s="18">
        <f t="shared" si="2"/>
        <v>6071488.7251024032</v>
      </c>
      <c r="O12" s="18">
        <v>9983674.3243482858</v>
      </c>
      <c r="P12" s="18">
        <v>4018373.5459190588</v>
      </c>
      <c r="Q12" s="19">
        <f t="shared" si="3"/>
        <v>15603856.436567346</v>
      </c>
      <c r="R12" s="19">
        <f t="shared" si="4"/>
        <v>14002047.870267347</v>
      </c>
      <c r="S12" s="19">
        <f t="shared" si="5"/>
        <v>5237690.4208644098</v>
      </c>
      <c r="T12" s="19">
        <f t="shared" si="6"/>
        <v>2435606.8705379935</v>
      </c>
      <c r="U12" s="19">
        <f>(D12*'[1]נתוני אגירה'!$B$8+'[1]נתוני אגירה'!$B$4*'נתונים מניתוח אגירה'!E12+'[1]נתוני אגירה'!$B$12)*'[1]נתוני אגירה'!$B$15</f>
        <v>5237690.4208644098</v>
      </c>
      <c r="V12" s="19">
        <f>NPV('[1]נתוני אגירה'!$B$17,'נתונים מניתוח אגירה'!W12:AP12)</f>
        <v>833798.3042379932</v>
      </c>
      <c r="W12">
        <f>$J12*'[1]נתוני אגירה'!$B$16</f>
        <v>97937.635951779725</v>
      </c>
      <c r="X12">
        <f>$J12*'[1]נתוני אגירה'!$B$16</f>
        <v>97937.635951779725</v>
      </c>
      <c r="Y12">
        <f>$J12*'[1]נתוני אגירה'!$B$16</f>
        <v>97937.635951779725</v>
      </c>
      <c r="Z12">
        <f>$J12*'[1]נתוני אגירה'!$B$16</f>
        <v>97937.635951779725</v>
      </c>
      <c r="AA12">
        <f>$J12*'[1]נתוני אגירה'!$B$16</f>
        <v>97937.635951779725</v>
      </c>
      <c r="AB12">
        <f>$J12*'[1]נתוני אגירה'!$B$16</f>
        <v>97937.635951779725</v>
      </c>
      <c r="AC12">
        <f>$J12*'[1]נתוני אגירה'!$B$16</f>
        <v>97937.635951779725</v>
      </c>
      <c r="AD12">
        <f>$J12*'[1]נתוני אגירה'!$B$16</f>
        <v>97937.635951779725</v>
      </c>
      <c r="AE12">
        <f>$J12*'[1]נתוני אגירה'!$B$16</f>
        <v>97937.635951779725</v>
      </c>
      <c r="AF12">
        <f>$J12*'[1]נתוני אגירה'!$B$16</f>
        <v>97937.635951779725</v>
      </c>
      <c r="AG12">
        <f>$J12*'[1]נתוני אגירה'!$B$16</f>
        <v>97937.635951779725</v>
      </c>
      <c r="AH12">
        <f>$J12*'[1]נתוני אגירה'!$B$16</f>
        <v>97937.635951779725</v>
      </c>
      <c r="AI12">
        <f>$J12*'[1]נתוני אגירה'!$B$16</f>
        <v>97937.635951779725</v>
      </c>
      <c r="AJ12">
        <f>$J12*'[1]נתוני אגירה'!$B$16</f>
        <v>97937.635951779725</v>
      </c>
      <c r="AK12">
        <f>$J12*'[1]נתוני אגירה'!$B$16</f>
        <v>97937.635951779725</v>
      </c>
      <c r="AL12">
        <f>$J12*'[1]נתוני אגירה'!$B$16</f>
        <v>97937.635951779725</v>
      </c>
      <c r="AM12">
        <f>$J12*'[1]נתוני אגירה'!$B$16</f>
        <v>97937.635951779725</v>
      </c>
      <c r="AN12">
        <f>$J12*'[1]נתוני אגירה'!$B$16</f>
        <v>97937.635951779725</v>
      </c>
      <c r="AO12">
        <f>$J12*'[1]נתוני אגירה'!$B$16</f>
        <v>97937.635951779725</v>
      </c>
      <c r="AP12">
        <f>$J12*'[1]נתוני אגירה'!$B$16</f>
        <v>97937.635951779725</v>
      </c>
      <c r="AQ12" s="20"/>
      <c r="AR12" s="20"/>
    </row>
    <row r="13" spans="1:44" x14ac:dyDescent="0.3">
      <c r="A13" s="15" t="s">
        <v>50</v>
      </c>
      <c r="B13">
        <v>10</v>
      </c>
      <c r="C13" s="16">
        <v>1</v>
      </c>
      <c r="D13" s="17">
        <v>116.34124315824522</v>
      </c>
      <c r="E13" s="17">
        <v>612.322332411817</v>
      </c>
      <c r="F13" s="16">
        <v>0.92378198269430079</v>
      </c>
      <c r="G13" s="16">
        <v>0.99999999999999967</v>
      </c>
      <c r="H13" s="16">
        <v>0.99999999999999944</v>
      </c>
      <c r="I13" s="16">
        <v>1.0000000000000002</v>
      </c>
      <c r="J13" s="8">
        <f t="shared" si="0"/>
        <v>1483950.1975264205</v>
      </c>
      <c r="K13" s="8">
        <f t="shared" si="0"/>
        <v>236232.96889451559</v>
      </c>
      <c r="L13" s="17">
        <v>1483864.757</v>
      </c>
      <c r="M13" s="17">
        <f t="shared" si="1"/>
        <v>10679649.133141357</v>
      </c>
      <c r="N13" s="18">
        <f t="shared" si="2"/>
        <v>1720183.1664209361</v>
      </c>
      <c r="O13" s="18">
        <v>10679649.133141357</v>
      </c>
      <c r="P13" s="18">
        <v>3294264.5951781105</v>
      </c>
      <c r="Q13" s="19">
        <f t="shared" si="3"/>
        <v>15457778.485319467</v>
      </c>
      <c r="R13" s="19">
        <f t="shared" si="4"/>
        <v>13973913.728319468</v>
      </c>
      <c r="S13" s="19">
        <f t="shared" si="5"/>
        <v>1483950.1975264205</v>
      </c>
      <c r="T13" s="19">
        <f t="shared" si="6"/>
        <v>1720097.7258945156</v>
      </c>
      <c r="U13" s="19">
        <f>(D13*'[1]נתוני אגירה'!$B$8+'[1]נתוני אגירה'!$B$4*'נתונים מניתוח אגירה'!E13+'[1]נתוני אגירה'!$B$12)*'[1]נתוני אגירה'!$B$15</f>
        <v>1483950.1975264205</v>
      </c>
      <c r="V13" s="19">
        <f>NPV('[1]נתוני אגירה'!$B$17,'נתונים מניתוח אגירה'!W13:AP13)</f>
        <v>236232.96889451559</v>
      </c>
      <c r="W13">
        <f>$J13*'[1]נתוני אגירה'!$B$16</f>
        <v>27747.835885254302</v>
      </c>
      <c r="X13">
        <f>$J13*'[1]נתוני אגירה'!$B$16</f>
        <v>27747.835885254302</v>
      </c>
      <c r="Y13">
        <f>$J13*'[1]נתוני אגירה'!$B$16</f>
        <v>27747.835885254302</v>
      </c>
      <c r="Z13">
        <f>$J13*'[1]נתוני אגירה'!$B$16</f>
        <v>27747.835885254302</v>
      </c>
      <c r="AA13">
        <f>$J13*'[1]נתוני אגירה'!$B$16</f>
        <v>27747.835885254302</v>
      </c>
      <c r="AB13">
        <f>$J13*'[1]נתוני אגירה'!$B$16</f>
        <v>27747.835885254302</v>
      </c>
      <c r="AC13">
        <f>$J13*'[1]נתוני אגירה'!$B$16</f>
        <v>27747.835885254302</v>
      </c>
      <c r="AD13">
        <f>$J13*'[1]נתוני אגירה'!$B$16</f>
        <v>27747.835885254302</v>
      </c>
      <c r="AE13">
        <f>$J13*'[1]נתוני אגירה'!$B$16</f>
        <v>27747.835885254302</v>
      </c>
      <c r="AF13">
        <f>$J13*'[1]נתוני אגירה'!$B$16</f>
        <v>27747.835885254302</v>
      </c>
      <c r="AG13">
        <f>$J13*'[1]נתוני אגירה'!$B$16</f>
        <v>27747.835885254302</v>
      </c>
      <c r="AH13">
        <f>$J13*'[1]נתוני אגירה'!$B$16</f>
        <v>27747.835885254302</v>
      </c>
      <c r="AI13">
        <f>$J13*'[1]נתוני אגירה'!$B$16</f>
        <v>27747.835885254302</v>
      </c>
      <c r="AJ13">
        <f>$J13*'[1]נתוני אגירה'!$B$16</f>
        <v>27747.835885254302</v>
      </c>
      <c r="AK13">
        <f>$J13*'[1]נתוני אגירה'!$B$16</f>
        <v>27747.835885254302</v>
      </c>
      <c r="AL13">
        <f>$J13*'[1]נתוני אגירה'!$B$16</f>
        <v>27747.835885254302</v>
      </c>
      <c r="AM13">
        <f>$J13*'[1]נתוני אגירה'!$B$16</f>
        <v>27747.835885254302</v>
      </c>
      <c r="AN13">
        <f>$J13*'[1]נתוני אגירה'!$B$16</f>
        <v>27747.835885254302</v>
      </c>
      <c r="AO13">
        <f>$J13*'[1]נתוני אגירה'!$B$16</f>
        <v>27747.835885254302</v>
      </c>
      <c r="AP13">
        <f>$J13*'[1]נתוני אגירה'!$B$16</f>
        <v>27747.835885254302</v>
      </c>
      <c r="AQ13" s="20"/>
      <c r="AR13" s="20"/>
    </row>
    <row r="14" spans="1:44" x14ac:dyDescent="0.3">
      <c r="A14" s="15" t="s">
        <v>46</v>
      </c>
      <c r="B14">
        <v>11</v>
      </c>
      <c r="C14" s="16">
        <v>1</v>
      </c>
      <c r="D14" s="17">
        <v>1105.501325941171</v>
      </c>
      <c r="E14" s="17">
        <v>5818.4280312693209</v>
      </c>
      <c r="F14" s="16">
        <v>0.32216428212116471</v>
      </c>
      <c r="G14" s="16">
        <v>1.0000000000000002</v>
      </c>
      <c r="H14" s="16">
        <v>0.99999999999999978</v>
      </c>
      <c r="I14" s="16">
        <v>1.0000000000000002</v>
      </c>
      <c r="J14" s="8">
        <f t="shared" si="0"/>
        <v>8360882.6590588177</v>
      </c>
      <c r="K14" s="8">
        <f t="shared" si="0"/>
        <v>1330985.4578815615</v>
      </c>
      <c r="L14" s="17">
        <v>1489490.8755999999</v>
      </c>
      <c r="M14" s="17">
        <f t="shared" si="1"/>
        <v>9278629.5208122153</v>
      </c>
      <c r="N14" s="18">
        <f t="shared" si="2"/>
        <v>9691868.1169403791</v>
      </c>
      <c r="O14" s="18">
        <v>9278629.5208122153</v>
      </c>
      <c r="P14" s="18">
        <v>3050651.9371785969</v>
      </c>
      <c r="Q14" s="19">
        <f t="shared" si="3"/>
        <v>13818772.333590813</v>
      </c>
      <c r="R14" s="19">
        <f t="shared" si="4"/>
        <v>12329281.457990814</v>
      </c>
      <c r="S14" s="19">
        <f t="shared" si="5"/>
        <v>8360882.6590588177</v>
      </c>
      <c r="T14" s="19">
        <f t="shared" si="6"/>
        <v>2820476.3334815614</v>
      </c>
      <c r="U14" s="19">
        <f>(D14*'[1]נתוני אגירה'!$B$8+'[1]נתוני אגירה'!$B$4*'נתונים מניתוח אגירה'!E14+'[1]נתוני אגירה'!$B$12)*'[1]נתוני אגירה'!$B$15</f>
        <v>8360882.6590588177</v>
      </c>
      <c r="V14" s="19">
        <f>NPV('[1]נתוני אגירה'!$B$17,'נתונים מניתוח אגירה'!W14:AP14)</f>
        <v>1330985.4578815615</v>
      </c>
      <c r="W14">
        <f>$J14*'[1]נתוני אגירה'!$B$16</f>
        <v>156337.05246048336</v>
      </c>
      <c r="X14">
        <f>$J14*'[1]נתוני אגירה'!$B$16</f>
        <v>156337.05246048336</v>
      </c>
      <c r="Y14">
        <f>$J14*'[1]נתוני אגירה'!$B$16</f>
        <v>156337.05246048336</v>
      </c>
      <c r="Z14">
        <f>$J14*'[1]נתוני אגירה'!$B$16</f>
        <v>156337.05246048336</v>
      </c>
      <c r="AA14">
        <f>$J14*'[1]נתוני אגירה'!$B$16</f>
        <v>156337.05246048336</v>
      </c>
      <c r="AB14">
        <f>$J14*'[1]נתוני אגירה'!$B$16</f>
        <v>156337.05246048336</v>
      </c>
      <c r="AC14">
        <f>$J14*'[1]נתוני אגירה'!$B$16</f>
        <v>156337.05246048336</v>
      </c>
      <c r="AD14">
        <f>$J14*'[1]נתוני אגירה'!$B$16</f>
        <v>156337.05246048336</v>
      </c>
      <c r="AE14">
        <f>$J14*'[1]נתוני אגירה'!$B$16</f>
        <v>156337.05246048336</v>
      </c>
      <c r="AF14">
        <f>$J14*'[1]נתוני אגירה'!$B$16</f>
        <v>156337.05246048336</v>
      </c>
      <c r="AG14">
        <f>$J14*'[1]נתוני אגירה'!$B$16</f>
        <v>156337.05246048336</v>
      </c>
      <c r="AH14">
        <f>$J14*'[1]נתוני אגירה'!$B$16</f>
        <v>156337.05246048336</v>
      </c>
      <c r="AI14">
        <f>$J14*'[1]נתוני אגירה'!$B$16</f>
        <v>156337.05246048336</v>
      </c>
      <c r="AJ14">
        <f>$J14*'[1]נתוני אגירה'!$B$16</f>
        <v>156337.05246048336</v>
      </c>
      <c r="AK14">
        <f>$J14*'[1]נתוני אגירה'!$B$16</f>
        <v>156337.05246048336</v>
      </c>
      <c r="AL14">
        <f>$J14*'[1]נתוני אגירה'!$B$16</f>
        <v>156337.05246048336</v>
      </c>
      <c r="AM14">
        <f>$J14*'[1]נתוני אגירה'!$B$16</f>
        <v>156337.05246048336</v>
      </c>
      <c r="AN14">
        <f>$J14*'[1]נתוני אגירה'!$B$16</f>
        <v>156337.05246048336</v>
      </c>
      <c r="AO14">
        <f>$J14*'[1]נתוני אגירה'!$B$16</f>
        <v>156337.05246048336</v>
      </c>
      <c r="AP14">
        <f>$J14*'[1]נתוני אגירה'!$B$16</f>
        <v>156337.05246048336</v>
      </c>
      <c r="AQ14" s="20"/>
      <c r="AR14" s="20"/>
    </row>
    <row r="15" spans="1:44" x14ac:dyDescent="0.3">
      <c r="A15" s="15" t="s">
        <v>41</v>
      </c>
      <c r="B15">
        <v>12</v>
      </c>
      <c r="C15" s="16">
        <v>1</v>
      </c>
      <c r="D15" s="17">
        <v>293.01862671276859</v>
      </c>
      <c r="E15" s="17">
        <v>1542.2032984882558</v>
      </c>
      <c r="F15" s="16">
        <v>0.81846019709291817</v>
      </c>
      <c r="G15" s="16">
        <v>1.0000000000000004</v>
      </c>
      <c r="H15" s="16">
        <v>0.99999999999999956</v>
      </c>
      <c r="I15" s="16">
        <v>1</v>
      </c>
      <c r="J15" s="8">
        <f t="shared" si="0"/>
        <v>2712263.4456372899</v>
      </c>
      <c r="K15" s="8">
        <f t="shared" si="0"/>
        <v>431770.58586938062</v>
      </c>
      <c r="L15" s="17">
        <v>1404391.4140000001</v>
      </c>
      <c r="M15" s="17">
        <f t="shared" si="1"/>
        <v>9534754.4049018472</v>
      </c>
      <c r="N15" s="18">
        <f t="shared" si="2"/>
        <v>3144034.0315066706</v>
      </c>
      <c r="O15" s="18">
        <v>9534754.4049018472</v>
      </c>
      <c r="P15" s="18">
        <v>5016911.1116671469</v>
      </c>
      <c r="Q15" s="19">
        <f t="shared" si="3"/>
        <v>15956056.930568995</v>
      </c>
      <c r="R15" s="19">
        <f t="shared" si="4"/>
        <v>14551665.516568994</v>
      </c>
      <c r="S15" s="19">
        <f t="shared" si="5"/>
        <v>2712263.4456372899</v>
      </c>
      <c r="T15" s="19">
        <f t="shared" si="6"/>
        <v>1836161.9998693806</v>
      </c>
      <c r="U15" s="19">
        <f>(D15*'[1]נתוני אגירה'!$B$8+'[1]נתוני אגירה'!$B$4*'נתונים מניתוח אגירה'!E15+'[1]נתוני אגירה'!$B$12)*'[1]נתוני אגירה'!$B$15</f>
        <v>2712263.4456372899</v>
      </c>
      <c r="V15" s="19">
        <f>NPV('[1]נתוני אגירה'!$B$17,'נתונים מניתוח אגירה'!W15:AP15)</f>
        <v>431770.58586938062</v>
      </c>
      <c r="W15">
        <f>$J15*'[1]נתוני אגירה'!$B$16</f>
        <v>50715.61100403974</v>
      </c>
      <c r="X15">
        <f>$J15*'[1]נתוני אגירה'!$B$16</f>
        <v>50715.61100403974</v>
      </c>
      <c r="Y15">
        <f>$J15*'[1]נתוני אגירה'!$B$16</f>
        <v>50715.61100403974</v>
      </c>
      <c r="Z15">
        <f>$J15*'[1]נתוני אגירה'!$B$16</f>
        <v>50715.61100403974</v>
      </c>
      <c r="AA15">
        <f>$J15*'[1]נתוני אגירה'!$B$16</f>
        <v>50715.61100403974</v>
      </c>
      <c r="AB15">
        <f>$J15*'[1]נתוני אגירה'!$B$16</f>
        <v>50715.61100403974</v>
      </c>
      <c r="AC15">
        <f>$J15*'[1]נתוני אגירה'!$B$16</f>
        <v>50715.61100403974</v>
      </c>
      <c r="AD15">
        <f>$J15*'[1]נתוני אגירה'!$B$16</f>
        <v>50715.61100403974</v>
      </c>
      <c r="AE15">
        <f>$J15*'[1]נתוני אגירה'!$B$16</f>
        <v>50715.61100403974</v>
      </c>
      <c r="AF15">
        <f>$J15*'[1]נתוני אגירה'!$B$16</f>
        <v>50715.61100403974</v>
      </c>
      <c r="AG15">
        <f>$J15*'[1]נתוני אגירה'!$B$16</f>
        <v>50715.61100403974</v>
      </c>
      <c r="AH15">
        <f>$J15*'[1]נתוני אגירה'!$B$16</f>
        <v>50715.61100403974</v>
      </c>
      <c r="AI15">
        <f>$J15*'[1]נתוני אגירה'!$B$16</f>
        <v>50715.61100403974</v>
      </c>
      <c r="AJ15">
        <f>$J15*'[1]נתוני אגירה'!$B$16</f>
        <v>50715.61100403974</v>
      </c>
      <c r="AK15">
        <f>$J15*'[1]נתוני אגירה'!$B$16</f>
        <v>50715.61100403974</v>
      </c>
      <c r="AL15">
        <f>$J15*'[1]נתוני אגירה'!$B$16</f>
        <v>50715.61100403974</v>
      </c>
      <c r="AM15">
        <f>$J15*'[1]נתוני אגירה'!$B$16</f>
        <v>50715.61100403974</v>
      </c>
      <c r="AN15">
        <f>$J15*'[1]נתוני אגירה'!$B$16</f>
        <v>50715.61100403974</v>
      </c>
      <c r="AO15">
        <f>$J15*'[1]נתוני אגירה'!$B$16</f>
        <v>50715.61100403974</v>
      </c>
      <c r="AP15">
        <f>$J15*'[1]נתוני אגירה'!$B$16</f>
        <v>50715.61100403974</v>
      </c>
      <c r="AQ15" s="20"/>
      <c r="AR15" s="20"/>
    </row>
    <row r="16" spans="1:44" x14ac:dyDescent="0.3">
      <c r="A16" s="15" t="s">
        <v>45</v>
      </c>
      <c r="B16">
        <v>13</v>
      </c>
      <c r="C16" s="16">
        <v>1</v>
      </c>
      <c r="D16" s="17">
        <v>1062.8479412846386</v>
      </c>
      <c r="E16" s="17">
        <v>5593.9365330770452</v>
      </c>
      <c r="F16" s="16">
        <v>0.46282690813639765</v>
      </c>
      <c r="G16" s="16">
        <v>1.0000000000000002</v>
      </c>
      <c r="H16" s="16">
        <v>0.99999999999999967</v>
      </c>
      <c r="I16" s="16">
        <v>1.0000000000000002</v>
      </c>
      <c r="J16" s="8">
        <f t="shared" si="0"/>
        <v>8064343.7563632196</v>
      </c>
      <c r="K16" s="8">
        <f t="shared" si="0"/>
        <v>1283778.8430684281</v>
      </c>
      <c r="L16" s="17">
        <v>1627497.5697000001</v>
      </c>
      <c r="M16" s="17">
        <f t="shared" si="1"/>
        <v>12620852.530277438</v>
      </c>
      <c r="N16" s="18">
        <f t="shared" si="2"/>
        <v>9348122.599431647</v>
      </c>
      <c r="O16" s="18">
        <v>12620852.530277438</v>
      </c>
      <c r="P16" s="18">
        <v>1771274.0321310442</v>
      </c>
      <c r="Q16" s="19">
        <f t="shared" si="3"/>
        <v>16019624.132108483</v>
      </c>
      <c r="R16" s="19">
        <f t="shared" si="4"/>
        <v>14392126.562408483</v>
      </c>
      <c r="S16" s="19">
        <f t="shared" si="5"/>
        <v>8064343.7563632196</v>
      </c>
      <c r="T16" s="19">
        <f t="shared" si="6"/>
        <v>2911276.4127684282</v>
      </c>
      <c r="U16" s="19">
        <f>(D16*'[1]נתוני אגירה'!$B$8+'[1]נתוני אגירה'!$B$4*'נתונים מניתוח אגירה'!E16+'[1]נתוני אגירה'!$B$12)*'[1]נתוני אגירה'!$B$15</f>
        <v>8064343.7563632196</v>
      </c>
      <c r="V16" s="19">
        <f>NPV('[1]נתוני אגירה'!$B$17,'נתונים מניתוח אגירה'!W16:AP16)</f>
        <v>1283778.8430684281</v>
      </c>
      <c r="W16">
        <f>$J16*'[1]נתוני אגירה'!$B$16</f>
        <v>150792.18119775061</v>
      </c>
      <c r="X16">
        <f>$J16*'[1]נתוני אגירה'!$B$16</f>
        <v>150792.18119775061</v>
      </c>
      <c r="Y16">
        <f>$J16*'[1]נתוני אגירה'!$B$16</f>
        <v>150792.18119775061</v>
      </c>
      <c r="Z16">
        <f>$J16*'[1]נתוני אגירה'!$B$16</f>
        <v>150792.18119775061</v>
      </c>
      <c r="AA16">
        <f>$J16*'[1]נתוני אגירה'!$B$16</f>
        <v>150792.18119775061</v>
      </c>
      <c r="AB16">
        <f>$J16*'[1]נתוני אגירה'!$B$16</f>
        <v>150792.18119775061</v>
      </c>
      <c r="AC16">
        <f>$J16*'[1]נתוני אגירה'!$B$16</f>
        <v>150792.18119775061</v>
      </c>
      <c r="AD16">
        <f>$J16*'[1]נתוני אגירה'!$B$16</f>
        <v>150792.18119775061</v>
      </c>
      <c r="AE16">
        <f>$J16*'[1]נתוני אגירה'!$B$16</f>
        <v>150792.18119775061</v>
      </c>
      <c r="AF16">
        <f>$J16*'[1]נתוני אגירה'!$B$16</f>
        <v>150792.18119775061</v>
      </c>
      <c r="AG16">
        <f>$J16*'[1]נתוני אגירה'!$B$16</f>
        <v>150792.18119775061</v>
      </c>
      <c r="AH16">
        <f>$J16*'[1]נתוני אגירה'!$B$16</f>
        <v>150792.18119775061</v>
      </c>
      <c r="AI16">
        <f>$J16*'[1]נתוני אגירה'!$B$16</f>
        <v>150792.18119775061</v>
      </c>
      <c r="AJ16">
        <f>$J16*'[1]נתוני אגירה'!$B$16</f>
        <v>150792.18119775061</v>
      </c>
      <c r="AK16">
        <f>$J16*'[1]נתוני אגירה'!$B$16</f>
        <v>150792.18119775061</v>
      </c>
      <c r="AL16">
        <f>$J16*'[1]נתוני אגירה'!$B$16</f>
        <v>150792.18119775061</v>
      </c>
      <c r="AM16">
        <f>$J16*'[1]נתוני אגירה'!$B$16</f>
        <v>150792.18119775061</v>
      </c>
      <c r="AN16">
        <f>$J16*'[1]נתוני אגירה'!$B$16</f>
        <v>150792.18119775061</v>
      </c>
      <c r="AO16">
        <f>$J16*'[1]נתוני אגירה'!$B$16</f>
        <v>150792.18119775061</v>
      </c>
      <c r="AP16">
        <f>$J16*'[1]נתוני אגירה'!$B$16</f>
        <v>150792.18119775061</v>
      </c>
      <c r="AQ16" s="20"/>
      <c r="AR16" s="20"/>
    </row>
    <row r="17" spans="1:44" x14ac:dyDescent="0.3">
      <c r="A17" s="15" t="s">
        <v>35</v>
      </c>
      <c r="B17">
        <v>14</v>
      </c>
      <c r="C17" s="16">
        <v>1</v>
      </c>
      <c r="D17" s="17">
        <v>2075.1194432329567</v>
      </c>
      <c r="E17" s="17">
        <v>10921.681280173456</v>
      </c>
      <c r="F17" s="16">
        <v>9.6433739343010527E-2</v>
      </c>
      <c r="G17" s="16">
        <v>0.85176220068287056</v>
      </c>
      <c r="H17" s="16">
        <v>0.99999999999999967</v>
      </c>
      <c r="I17" s="16">
        <v>1</v>
      </c>
      <c r="J17" s="8">
        <f t="shared" si="0"/>
        <v>15101953.616283361</v>
      </c>
      <c r="K17" s="8">
        <f t="shared" si="0"/>
        <v>2404109.8851084365</v>
      </c>
      <c r="L17" s="17">
        <v>2687768.6367000001</v>
      </c>
      <c r="M17" s="17">
        <f t="shared" si="1"/>
        <v>13770757.28054288</v>
      </c>
      <c r="N17" s="18">
        <f t="shared" si="2"/>
        <v>17506063.501391798</v>
      </c>
      <c r="O17" s="18">
        <v>13770757.28054288</v>
      </c>
      <c r="P17" s="18">
        <v>4317960.2650000369</v>
      </c>
      <c r="Q17" s="19">
        <f t="shared" si="3"/>
        <v>20776486.182242919</v>
      </c>
      <c r="R17" s="19">
        <f t="shared" si="4"/>
        <v>18088717.545542918</v>
      </c>
      <c r="S17" s="19">
        <f t="shared" si="5"/>
        <v>15101953.616283361</v>
      </c>
      <c r="T17" s="19">
        <f t="shared" si="6"/>
        <v>5091878.5218084361</v>
      </c>
      <c r="U17" s="19">
        <f>(D17*'[1]נתוני אגירה'!$B$8+'[1]נתוני אגירה'!$B$4*'נתונים מניתוח אגירה'!E17+'[1]נתוני אגירה'!$B$12)*'[1]נתוני אגירה'!$B$15</f>
        <v>15101953.616283361</v>
      </c>
      <c r="V17" s="19">
        <f>NPV('[1]נתוני אגירה'!$B$17,'נתונים מניתוח אגירה'!W17:AP17)</f>
        <v>2404109.8851084365</v>
      </c>
      <c r="W17">
        <f>$J17*'[1]נתוני אגירה'!$B$16</f>
        <v>282385.84501680534</v>
      </c>
      <c r="X17">
        <f>$J17*'[1]נתוני אגירה'!$B$16</f>
        <v>282385.84501680534</v>
      </c>
      <c r="Y17">
        <f>$J17*'[1]נתוני אגירה'!$B$16</f>
        <v>282385.84501680534</v>
      </c>
      <c r="Z17">
        <f>$J17*'[1]נתוני אגירה'!$B$16</f>
        <v>282385.84501680534</v>
      </c>
      <c r="AA17">
        <f>$J17*'[1]נתוני אגירה'!$B$16</f>
        <v>282385.84501680534</v>
      </c>
      <c r="AB17">
        <f>$J17*'[1]נתוני אגירה'!$B$16</f>
        <v>282385.84501680534</v>
      </c>
      <c r="AC17">
        <f>$J17*'[1]נתוני אגירה'!$B$16</f>
        <v>282385.84501680534</v>
      </c>
      <c r="AD17">
        <f>$J17*'[1]נתוני אגירה'!$B$16</f>
        <v>282385.84501680534</v>
      </c>
      <c r="AE17">
        <f>$J17*'[1]נתוני אגירה'!$B$16</f>
        <v>282385.84501680534</v>
      </c>
      <c r="AF17">
        <f>$J17*'[1]נתוני אגירה'!$B$16</f>
        <v>282385.84501680534</v>
      </c>
      <c r="AG17">
        <f>$J17*'[1]נתוני אגירה'!$B$16</f>
        <v>282385.84501680534</v>
      </c>
      <c r="AH17">
        <f>$J17*'[1]נתוני אגירה'!$B$16</f>
        <v>282385.84501680534</v>
      </c>
      <c r="AI17">
        <f>$J17*'[1]נתוני אגירה'!$B$16</f>
        <v>282385.84501680534</v>
      </c>
      <c r="AJ17">
        <f>$J17*'[1]נתוני אגירה'!$B$16</f>
        <v>282385.84501680534</v>
      </c>
      <c r="AK17">
        <f>$J17*'[1]נתוני אגירה'!$B$16</f>
        <v>282385.84501680534</v>
      </c>
      <c r="AL17">
        <f>$J17*'[1]נתוני אגירה'!$B$16</f>
        <v>282385.84501680534</v>
      </c>
      <c r="AM17">
        <f>$J17*'[1]נתוני אגירה'!$B$16</f>
        <v>282385.84501680534</v>
      </c>
      <c r="AN17">
        <f>$J17*'[1]נתוני אגירה'!$B$16</f>
        <v>282385.84501680534</v>
      </c>
      <c r="AO17">
        <f>$J17*'[1]נתוני אגירה'!$B$16</f>
        <v>282385.84501680534</v>
      </c>
      <c r="AP17">
        <f>$J17*'[1]נתוני אגירה'!$B$16</f>
        <v>282385.84501680534</v>
      </c>
      <c r="AQ17" s="20"/>
      <c r="AR17" s="20"/>
    </row>
    <row r="18" spans="1:44" x14ac:dyDescent="0.3">
      <c r="A18" s="15" t="s">
        <v>32</v>
      </c>
      <c r="B18">
        <v>15</v>
      </c>
      <c r="C18" s="16">
        <v>1</v>
      </c>
      <c r="D18" s="17">
        <v>2649.8263774813736</v>
      </c>
      <c r="E18" s="17">
        <v>13946.45461832302</v>
      </c>
      <c r="F18" s="16">
        <v>0.20279574927270697</v>
      </c>
      <c r="G18" s="16">
        <v>1.0000000000000002</v>
      </c>
      <c r="H18" s="16">
        <v>0.99999999999999967</v>
      </c>
      <c r="I18" s="16">
        <v>1</v>
      </c>
      <c r="J18" s="8">
        <f t="shared" si="0"/>
        <v>19097485.624491211</v>
      </c>
      <c r="K18" s="8">
        <f t="shared" si="0"/>
        <v>3040166.5332259699</v>
      </c>
      <c r="L18" s="17">
        <v>2896240.4051999999</v>
      </c>
      <c r="M18" s="17">
        <f t="shared" si="1"/>
        <v>17103722.205901485</v>
      </c>
      <c r="N18" s="18">
        <f t="shared" si="2"/>
        <v>22137652.15771718</v>
      </c>
      <c r="O18" s="18">
        <v>17103722.205901485</v>
      </c>
      <c r="P18" s="18">
        <v>12129700.959090443</v>
      </c>
      <c r="Q18" s="19">
        <f t="shared" si="3"/>
        <v>32129663.570191927</v>
      </c>
      <c r="R18" s="19">
        <f t="shared" si="4"/>
        <v>29233423.164991926</v>
      </c>
      <c r="S18" s="19">
        <f t="shared" si="5"/>
        <v>19097485.624491211</v>
      </c>
      <c r="T18" s="19">
        <f t="shared" si="6"/>
        <v>5936406.9384259693</v>
      </c>
      <c r="U18" s="19">
        <f>(D18*'[1]נתוני אגירה'!$B$8+'[1]נתוני אגירה'!$B$4*'נתונים מניתוח אגירה'!E18+'[1]נתוני אגירה'!$B$12)*'[1]נתוני אגירה'!$B$15</f>
        <v>19097485.624491211</v>
      </c>
      <c r="V18" s="19">
        <f>NPV('[1]נתוני אגירה'!$B$17,'נתונים מניתוח אגירה'!W18:AP18)</f>
        <v>3040166.5332259699</v>
      </c>
      <c r="W18">
        <f>$J18*'[1]נתוני אגירה'!$B$16</f>
        <v>357096.820238774</v>
      </c>
      <c r="X18">
        <f>$J18*'[1]נתוני אגירה'!$B$16</f>
        <v>357096.820238774</v>
      </c>
      <c r="Y18">
        <f>$J18*'[1]נתוני אגירה'!$B$16</f>
        <v>357096.820238774</v>
      </c>
      <c r="Z18">
        <f>$J18*'[1]נתוני אגירה'!$B$16</f>
        <v>357096.820238774</v>
      </c>
      <c r="AA18">
        <f>$J18*'[1]נתוני אגירה'!$B$16</f>
        <v>357096.820238774</v>
      </c>
      <c r="AB18">
        <f>$J18*'[1]נתוני אגירה'!$B$16</f>
        <v>357096.820238774</v>
      </c>
      <c r="AC18">
        <f>$J18*'[1]נתוני אגירה'!$B$16</f>
        <v>357096.820238774</v>
      </c>
      <c r="AD18">
        <f>$J18*'[1]נתוני אגירה'!$B$16</f>
        <v>357096.820238774</v>
      </c>
      <c r="AE18">
        <f>$J18*'[1]נתוני אגירה'!$B$16</f>
        <v>357096.820238774</v>
      </c>
      <c r="AF18">
        <f>$J18*'[1]נתוני אגירה'!$B$16</f>
        <v>357096.820238774</v>
      </c>
      <c r="AG18">
        <f>$J18*'[1]נתוני אגירה'!$B$16</f>
        <v>357096.820238774</v>
      </c>
      <c r="AH18">
        <f>$J18*'[1]נתוני אגירה'!$B$16</f>
        <v>357096.820238774</v>
      </c>
      <c r="AI18">
        <f>$J18*'[1]נתוני אגירה'!$B$16</f>
        <v>357096.820238774</v>
      </c>
      <c r="AJ18">
        <f>$J18*'[1]נתוני אגירה'!$B$16</f>
        <v>357096.820238774</v>
      </c>
      <c r="AK18">
        <f>$J18*'[1]נתוני אגירה'!$B$16</f>
        <v>357096.820238774</v>
      </c>
      <c r="AL18">
        <f>$J18*'[1]נתוני אגירה'!$B$16</f>
        <v>357096.820238774</v>
      </c>
      <c r="AM18">
        <f>$J18*'[1]נתוני אגירה'!$B$16</f>
        <v>357096.820238774</v>
      </c>
      <c r="AN18">
        <f>$J18*'[1]נתוני אגירה'!$B$16</f>
        <v>357096.820238774</v>
      </c>
      <c r="AO18">
        <f>$J18*'[1]נתוני אגירה'!$B$16</f>
        <v>357096.820238774</v>
      </c>
      <c r="AP18">
        <f>$J18*'[1]נתוני אגירה'!$B$16</f>
        <v>357096.820238774</v>
      </c>
      <c r="AQ18" s="20"/>
      <c r="AR18" s="20"/>
    </row>
    <row r="19" spans="1:44" x14ac:dyDescent="0.3">
      <c r="A19" s="15" t="s">
        <v>51</v>
      </c>
      <c r="B19">
        <v>16</v>
      </c>
      <c r="C19" s="16">
        <v>1</v>
      </c>
      <c r="D19" s="17">
        <v>1040.1072850789265</v>
      </c>
      <c r="E19" s="17">
        <v>5474.2488688364547</v>
      </c>
      <c r="F19" s="16">
        <v>0.68689195776346235</v>
      </c>
      <c r="G19" s="16">
        <v>1.0000000000000002</v>
      </c>
      <c r="H19" s="16">
        <v>0.99999999999999967</v>
      </c>
      <c r="I19" s="16">
        <v>1</v>
      </c>
      <c r="J19" s="8">
        <f t="shared" si="0"/>
        <v>7906244.0113577098</v>
      </c>
      <c r="K19" s="8">
        <f t="shared" si="0"/>
        <v>1258610.6317589292</v>
      </c>
      <c r="L19" s="17">
        <v>2860470.4485999998</v>
      </c>
      <c r="M19" s="17">
        <f t="shared" si="1"/>
        <v>18496328.132244118</v>
      </c>
      <c r="N19" s="18">
        <f t="shared" si="2"/>
        <v>9164854.6431166381</v>
      </c>
      <c r="O19" s="18">
        <v>18496328.132244118</v>
      </c>
      <c r="P19" s="18">
        <v>2786089.9928557561</v>
      </c>
      <c r="Q19" s="19">
        <f t="shared" si="3"/>
        <v>24142888.573699877</v>
      </c>
      <c r="R19" s="19">
        <f t="shared" si="4"/>
        <v>21282418.125099875</v>
      </c>
      <c r="S19" s="19">
        <f t="shared" si="5"/>
        <v>7906244.0113577098</v>
      </c>
      <c r="T19" s="19">
        <f t="shared" si="6"/>
        <v>4119081.080358929</v>
      </c>
      <c r="U19" s="19">
        <f>(D19*'[1]נתוני אגירה'!$B$8+'[1]נתוני אגירה'!$B$4*'נתונים מניתוח אגירה'!E19+'[1]נתוני אגירה'!$B$12)*'[1]נתוני אגירה'!$B$15</f>
        <v>7906244.0113577098</v>
      </c>
      <c r="V19" s="19">
        <f>NPV('[1]נתוני אגירה'!$B$17,'נתונים מניתוח אגירה'!W19:AP19)</f>
        <v>1258610.6317589292</v>
      </c>
      <c r="W19">
        <f>$J19*'[1]נתוני אגירה'!$B$16</f>
        <v>147835.93254114073</v>
      </c>
      <c r="X19">
        <f>$J19*'[1]נתוני אגירה'!$B$16</f>
        <v>147835.93254114073</v>
      </c>
      <c r="Y19">
        <f>$J19*'[1]נתוני אגירה'!$B$16</f>
        <v>147835.93254114073</v>
      </c>
      <c r="Z19">
        <f>$J19*'[1]נתוני אגירה'!$B$16</f>
        <v>147835.93254114073</v>
      </c>
      <c r="AA19">
        <f>$J19*'[1]נתוני אגירה'!$B$16</f>
        <v>147835.93254114073</v>
      </c>
      <c r="AB19">
        <f>$J19*'[1]נתוני אגירה'!$B$16</f>
        <v>147835.93254114073</v>
      </c>
      <c r="AC19">
        <f>$J19*'[1]נתוני אגירה'!$B$16</f>
        <v>147835.93254114073</v>
      </c>
      <c r="AD19">
        <f>$J19*'[1]נתוני אגירה'!$B$16</f>
        <v>147835.93254114073</v>
      </c>
      <c r="AE19">
        <f>$J19*'[1]נתוני אגירה'!$B$16</f>
        <v>147835.93254114073</v>
      </c>
      <c r="AF19">
        <f>$J19*'[1]נתוני אגירה'!$B$16</f>
        <v>147835.93254114073</v>
      </c>
      <c r="AG19">
        <f>$J19*'[1]נתוני אגירה'!$B$16</f>
        <v>147835.93254114073</v>
      </c>
      <c r="AH19">
        <f>$J19*'[1]נתוני אגירה'!$B$16</f>
        <v>147835.93254114073</v>
      </c>
      <c r="AI19">
        <f>$J19*'[1]נתוני אגירה'!$B$16</f>
        <v>147835.93254114073</v>
      </c>
      <c r="AJ19">
        <f>$J19*'[1]נתוני אגירה'!$B$16</f>
        <v>147835.93254114073</v>
      </c>
      <c r="AK19">
        <f>$J19*'[1]נתוני אגירה'!$B$16</f>
        <v>147835.93254114073</v>
      </c>
      <c r="AL19">
        <f>$J19*'[1]נתוני אגירה'!$B$16</f>
        <v>147835.93254114073</v>
      </c>
      <c r="AM19">
        <f>$J19*'[1]נתוני אגירה'!$B$16</f>
        <v>147835.93254114073</v>
      </c>
      <c r="AN19">
        <f>$J19*'[1]נתוני אגירה'!$B$16</f>
        <v>147835.93254114073</v>
      </c>
      <c r="AO19">
        <f>$J19*'[1]נתוני אגירה'!$B$16</f>
        <v>147835.93254114073</v>
      </c>
      <c r="AP19">
        <f>$J19*'[1]נתוני אגירה'!$B$16</f>
        <v>147835.93254114073</v>
      </c>
      <c r="AQ19" s="20"/>
      <c r="AR19" s="20"/>
    </row>
    <row r="20" spans="1:44" x14ac:dyDescent="0.3">
      <c r="A20" s="15" t="s">
        <v>33</v>
      </c>
      <c r="B20">
        <v>17</v>
      </c>
      <c r="C20" s="16">
        <v>1</v>
      </c>
      <c r="D20" s="17">
        <v>369.12252743018519</v>
      </c>
      <c r="E20" s="17">
        <v>1942.7501443693957</v>
      </c>
      <c r="F20" s="16">
        <v>0.88752507091883792</v>
      </c>
      <c r="G20" s="16">
        <v>1.0000000000000002</v>
      </c>
      <c r="H20" s="16">
        <v>0.99999999999999989</v>
      </c>
      <c r="I20" s="16">
        <v>1.0000000000000002</v>
      </c>
      <c r="J20" s="8">
        <f t="shared" si="0"/>
        <v>3241360.1959028319</v>
      </c>
      <c r="K20" s="8">
        <f t="shared" si="0"/>
        <v>515998.54470250953</v>
      </c>
      <c r="L20" s="17">
        <v>3002343.3467000001</v>
      </c>
      <c r="M20" s="17">
        <f t="shared" si="1"/>
        <v>22213393.77239494</v>
      </c>
      <c r="N20" s="18">
        <f t="shared" si="2"/>
        <v>3757358.7406053413</v>
      </c>
      <c r="O20" s="18">
        <v>22213393.77239494</v>
      </c>
      <c r="P20" s="18">
        <v>2629683.1597554311</v>
      </c>
      <c r="Q20" s="19">
        <f t="shared" si="3"/>
        <v>27845420.278850373</v>
      </c>
      <c r="R20" s="19">
        <f t="shared" si="4"/>
        <v>24843076.932150371</v>
      </c>
      <c r="S20" s="19">
        <f t="shared" si="5"/>
        <v>3241360.1959028319</v>
      </c>
      <c r="T20" s="19">
        <f t="shared" si="6"/>
        <v>3518341.8914025095</v>
      </c>
      <c r="U20" s="19">
        <f>(D20*'[1]נתוני אגירה'!$B$8+'[1]נתוני אגירה'!$B$4*'נתונים מניתוח אגירה'!E20+'[1]נתוני אגירה'!$B$12)*'[1]נתוני אגירה'!$B$15</f>
        <v>3241360.1959028319</v>
      </c>
      <c r="V20" s="19">
        <f>NPV('[1]נתוני אגירה'!$B$17,'נתונים מניתוח אגירה'!W20:AP20)</f>
        <v>515998.54470250953</v>
      </c>
      <c r="W20">
        <f>$J20*'[1]נתוני אגירה'!$B$16</f>
        <v>60608.995443936517</v>
      </c>
      <c r="X20">
        <f>$J20*'[1]נתוני אגירה'!$B$16</f>
        <v>60608.995443936517</v>
      </c>
      <c r="Y20">
        <f>$J20*'[1]נתוני אגירה'!$B$16</f>
        <v>60608.995443936517</v>
      </c>
      <c r="Z20">
        <f>$J20*'[1]נתוני אגירה'!$B$16</f>
        <v>60608.995443936517</v>
      </c>
      <c r="AA20">
        <f>$J20*'[1]נתוני אגירה'!$B$16</f>
        <v>60608.995443936517</v>
      </c>
      <c r="AB20">
        <f>$J20*'[1]נתוני אגירה'!$B$16</f>
        <v>60608.995443936517</v>
      </c>
      <c r="AC20">
        <f>$J20*'[1]נתוני אגירה'!$B$16</f>
        <v>60608.995443936517</v>
      </c>
      <c r="AD20">
        <f>$J20*'[1]נתוני אגירה'!$B$16</f>
        <v>60608.995443936517</v>
      </c>
      <c r="AE20">
        <f>$J20*'[1]נתוני אגירה'!$B$16</f>
        <v>60608.995443936517</v>
      </c>
      <c r="AF20">
        <f>$J20*'[1]נתוני אגירה'!$B$16</f>
        <v>60608.995443936517</v>
      </c>
      <c r="AG20">
        <f>$J20*'[1]נתוני אגירה'!$B$16</f>
        <v>60608.995443936517</v>
      </c>
      <c r="AH20">
        <f>$J20*'[1]נתוני אגירה'!$B$16</f>
        <v>60608.995443936517</v>
      </c>
      <c r="AI20">
        <f>$J20*'[1]נתוני אגירה'!$B$16</f>
        <v>60608.995443936517</v>
      </c>
      <c r="AJ20">
        <f>$J20*'[1]נתוני אגירה'!$B$16</f>
        <v>60608.995443936517</v>
      </c>
      <c r="AK20">
        <f>$J20*'[1]נתוני אגירה'!$B$16</f>
        <v>60608.995443936517</v>
      </c>
      <c r="AL20">
        <f>$J20*'[1]נתוני אגירה'!$B$16</f>
        <v>60608.995443936517</v>
      </c>
      <c r="AM20">
        <f>$J20*'[1]נתוני אגירה'!$B$16</f>
        <v>60608.995443936517</v>
      </c>
      <c r="AN20">
        <f>$J20*'[1]נתוני אגירה'!$B$16</f>
        <v>60608.995443936517</v>
      </c>
      <c r="AO20">
        <f>$J20*'[1]נתוני אגירה'!$B$16</f>
        <v>60608.995443936517</v>
      </c>
      <c r="AP20">
        <f>$J20*'[1]נתוני אגירה'!$B$16</f>
        <v>60608.995443936517</v>
      </c>
      <c r="AQ20" s="20"/>
      <c r="AR20" s="20"/>
    </row>
    <row r="21" spans="1:44" x14ac:dyDescent="0.3">
      <c r="A21" s="15" t="s">
        <v>27</v>
      </c>
      <c r="B21">
        <v>18</v>
      </c>
      <c r="C21" s="16">
        <v>1</v>
      </c>
      <c r="D21" s="17">
        <v>972.89339594106025</v>
      </c>
      <c r="E21" s="17">
        <v>5120.491557584528</v>
      </c>
      <c r="F21" s="16">
        <v>0.72565824743788998</v>
      </c>
      <c r="G21" s="16">
        <v>1</v>
      </c>
      <c r="H21" s="16">
        <v>0.99999999999999978</v>
      </c>
      <c r="I21" s="16">
        <v>1</v>
      </c>
      <c r="J21" s="8">
        <f t="shared" si="0"/>
        <v>7438953.2420237958</v>
      </c>
      <c r="K21" s="8">
        <f t="shared" si="0"/>
        <v>1184221.6893532076</v>
      </c>
      <c r="L21" s="17">
        <v>3403220.0451000002</v>
      </c>
      <c r="M21" s="17">
        <f t="shared" si="1"/>
        <v>20726779.717658408</v>
      </c>
      <c r="N21" s="18">
        <f t="shared" si="2"/>
        <v>8623174.931377003</v>
      </c>
      <c r="O21" s="18">
        <v>20726779.717658408</v>
      </c>
      <c r="P21" s="18">
        <v>4210711.2557817427</v>
      </c>
      <c r="Q21" s="19">
        <f t="shared" si="3"/>
        <v>28340711.018540151</v>
      </c>
      <c r="R21" s="19">
        <f t="shared" si="4"/>
        <v>24937490.973440152</v>
      </c>
      <c r="S21" s="19">
        <f t="shared" si="5"/>
        <v>7438953.2420237958</v>
      </c>
      <c r="T21" s="19">
        <f t="shared" si="6"/>
        <v>4587441.7344532078</v>
      </c>
      <c r="U21" s="19">
        <f>(D21*'[1]נתוני אגירה'!$B$8+'[1]נתוני אגירה'!$B$4*'נתונים מניתוח אגירה'!E21+'[1]נתוני אגירה'!$B$12)*'[1]נתוני אגירה'!$B$15</f>
        <v>7438953.2420237958</v>
      </c>
      <c r="V21" s="19">
        <f>NPV('[1]נתוני אגירה'!$B$17,'נתונים מניתוח אגירה'!W21:AP21)</f>
        <v>1184221.6893532076</v>
      </c>
      <c r="W21">
        <f>$J21*'[1]נתוני אגירה'!$B$16</f>
        <v>139098.23527893811</v>
      </c>
      <c r="X21">
        <f>$J21*'[1]נתוני אגירה'!$B$16</f>
        <v>139098.23527893811</v>
      </c>
      <c r="Y21">
        <f>$J21*'[1]נתוני אגירה'!$B$16</f>
        <v>139098.23527893811</v>
      </c>
      <c r="Z21">
        <f>$J21*'[1]נתוני אגירה'!$B$16</f>
        <v>139098.23527893811</v>
      </c>
      <c r="AA21">
        <f>$J21*'[1]נתוני אגירה'!$B$16</f>
        <v>139098.23527893811</v>
      </c>
      <c r="AB21">
        <f>$J21*'[1]נתוני אגירה'!$B$16</f>
        <v>139098.23527893811</v>
      </c>
      <c r="AC21">
        <f>$J21*'[1]נתוני אגירה'!$B$16</f>
        <v>139098.23527893811</v>
      </c>
      <c r="AD21">
        <f>$J21*'[1]נתוני אגירה'!$B$16</f>
        <v>139098.23527893811</v>
      </c>
      <c r="AE21">
        <f>$J21*'[1]נתוני אגירה'!$B$16</f>
        <v>139098.23527893811</v>
      </c>
      <c r="AF21">
        <f>$J21*'[1]נתוני אגירה'!$B$16</f>
        <v>139098.23527893811</v>
      </c>
      <c r="AG21">
        <f>$J21*'[1]נתוני אגירה'!$B$16</f>
        <v>139098.23527893811</v>
      </c>
      <c r="AH21">
        <f>$J21*'[1]נתוני אגירה'!$B$16</f>
        <v>139098.23527893811</v>
      </c>
      <c r="AI21">
        <f>$J21*'[1]נתוני אגירה'!$B$16</f>
        <v>139098.23527893811</v>
      </c>
      <c r="AJ21">
        <f>$J21*'[1]נתוני אגירה'!$B$16</f>
        <v>139098.23527893811</v>
      </c>
      <c r="AK21">
        <f>$J21*'[1]נתוני אגירה'!$B$16</f>
        <v>139098.23527893811</v>
      </c>
      <c r="AL21">
        <f>$J21*'[1]נתוני אגירה'!$B$16</f>
        <v>139098.23527893811</v>
      </c>
      <c r="AM21">
        <f>$J21*'[1]נתוני אגירה'!$B$16</f>
        <v>139098.23527893811</v>
      </c>
      <c r="AN21">
        <f>$J21*'[1]נתוני אגירה'!$B$16</f>
        <v>139098.23527893811</v>
      </c>
      <c r="AO21">
        <f>$J21*'[1]נתוני אגירה'!$B$16</f>
        <v>139098.23527893811</v>
      </c>
      <c r="AP21">
        <f>$J21*'[1]נתוני אגירה'!$B$16</f>
        <v>139098.23527893811</v>
      </c>
      <c r="AQ21" s="20"/>
      <c r="AR21" s="20"/>
    </row>
    <row r="22" spans="1:44" x14ac:dyDescent="0.3">
      <c r="A22" s="15" t="s">
        <v>76</v>
      </c>
      <c r="B22">
        <v>19</v>
      </c>
      <c r="C22" s="16">
        <v>1</v>
      </c>
      <c r="D22" s="17" t="s">
        <v>77</v>
      </c>
      <c r="E22" s="17" t="s">
        <v>77</v>
      </c>
      <c r="F22" s="16" t="s">
        <v>77</v>
      </c>
      <c r="G22" s="16" t="s">
        <v>77</v>
      </c>
      <c r="H22" s="16" t="s">
        <v>77</v>
      </c>
      <c r="I22" s="16" t="s">
        <v>77</v>
      </c>
      <c r="J22" s="8">
        <f t="shared" si="0"/>
        <v>0</v>
      </c>
      <c r="K22" s="8">
        <f t="shared" si="0"/>
        <v>0</v>
      </c>
      <c r="L22" s="17">
        <v>2639269.9057</v>
      </c>
      <c r="M22" s="17">
        <f t="shared" si="1"/>
        <v>28350247.788084101</v>
      </c>
      <c r="N22" s="18"/>
      <c r="O22" s="18">
        <v>28350247.788084101</v>
      </c>
      <c r="P22" s="18">
        <v>0</v>
      </c>
      <c r="Q22" s="19">
        <f t="shared" si="3"/>
        <v>30989517.693784103</v>
      </c>
      <c r="R22" s="19">
        <f t="shared" si="4"/>
        <v>28350247.788084105</v>
      </c>
      <c r="S22" s="19">
        <f t="shared" si="5"/>
        <v>0</v>
      </c>
      <c r="T22" s="19">
        <f t="shared" si="6"/>
        <v>2639269.9057</v>
      </c>
      <c r="U22" s="19"/>
      <c r="V22" s="19">
        <f>NPV('[1]נתוני אגירה'!$B$17,'נתונים מניתוח אגירה'!W22:AP22)</f>
        <v>0</v>
      </c>
      <c r="W22">
        <f>$J22*'[1]נתוני אגירה'!$B$16</f>
        <v>0</v>
      </c>
      <c r="X22">
        <f>$J22*'[1]נתוני אגירה'!$B$16</f>
        <v>0</v>
      </c>
      <c r="Y22">
        <f>$J22*'[1]נתוני אגירה'!$B$16</f>
        <v>0</v>
      </c>
      <c r="Z22">
        <f>$J22*'[1]נתוני אגירה'!$B$16</f>
        <v>0</v>
      </c>
      <c r="AA22">
        <f>$J22*'[1]נתוני אגירה'!$B$16</f>
        <v>0</v>
      </c>
      <c r="AB22">
        <f>$J22*'[1]נתוני אגירה'!$B$16</f>
        <v>0</v>
      </c>
      <c r="AC22">
        <f>$J22*'[1]נתוני אגירה'!$B$16</f>
        <v>0</v>
      </c>
      <c r="AD22">
        <f>$J22*'[1]נתוני אגירה'!$B$16</f>
        <v>0</v>
      </c>
      <c r="AE22">
        <f>$J22*'[1]נתוני אגירה'!$B$16</f>
        <v>0</v>
      </c>
      <c r="AF22">
        <f>$J22*'[1]נתוני אגירה'!$B$16</f>
        <v>0</v>
      </c>
      <c r="AG22">
        <f>$J22*'[1]נתוני אגירה'!$B$16</f>
        <v>0</v>
      </c>
      <c r="AH22">
        <f>$J22*'[1]נתוני אגירה'!$B$16</f>
        <v>0</v>
      </c>
      <c r="AI22">
        <f>$J22*'[1]נתוני אגירה'!$B$16</f>
        <v>0</v>
      </c>
      <c r="AJ22">
        <f>$J22*'[1]נתוני אגירה'!$B$16</f>
        <v>0</v>
      </c>
      <c r="AK22">
        <f>$J22*'[1]נתוני אגירה'!$B$16</f>
        <v>0</v>
      </c>
      <c r="AL22">
        <f>$J22*'[1]נתוני אגירה'!$B$16</f>
        <v>0</v>
      </c>
      <c r="AM22">
        <f>$J22*'[1]נתוני אגירה'!$B$16</f>
        <v>0</v>
      </c>
      <c r="AN22">
        <f>$J22*'[1]נתוני אגירה'!$B$16</f>
        <v>0</v>
      </c>
      <c r="AO22">
        <f>$J22*'[1]נתוני אגירה'!$B$16</f>
        <v>0</v>
      </c>
      <c r="AP22">
        <f>$J22*'[1]נתוני אגירה'!$B$16</f>
        <v>0</v>
      </c>
      <c r="AQ22" s="20"/>
      <c r="AR22" s="20"/>
    </row>
    <row r="23" spans="1:44" x14ac:dyDescent="0.3">
      <c r="A23" s="15" t="s">
        <v>52</v>
      </c>
      <c r="B23">
        <v>20</v>
      </c>
      <c r="C23" s="16">
        <v>1</v>
      </c>
      <c r="D23" s="17">
        <v>2723.5750168892696</v>
      </c>
      <c r="E23" s="17">
        <v>14334.605352048788</v>
      </c>
      <c r="F23" s="16">
        <v>0.38112987129471521</v>
      </c>
      <c r="G23" s="16">
        <v>1.0000000000000004</v>
      </c>
      <c r="H23" s="16">
        <v>0.99999999999999967</v>
      </c>
      <c r="I23" s="16">
        <v>1</v>
      </c>
      <c r="J23" s="8">
        <f t="shared" si="0"/>
        <v>19610207.903893288</v>
      </c>
      <c r="K23" s="8">
        <f t="shared" si="0"/>
        <v>3121787.807634918</v>
      </c>
      <c r="L23" s="17">
        <v>4482506.4742999999</v>
      </c>
      <c r="M23" s="17">
        <f t="shared" si="1"/>
        <v>28888968.870289668</v>
      </c>
      <c r="N23" s="18">
        <f t="shared" si="2"/>
        <v>22731995.711528204</v>
      </c>
      <c r="O23" s="18">
        <v>28888968.870289668</v>
      </c>
      <c r="P23" s="18">
        <v>8524952.5956363659</v>
      </c>
      <c r="Q23" s="19">
        <f t="shared" si="3"/>
        <v>41896427.940226033</v>
      </c>
      <c r="R23" s="19">
        <f t="shared" si="4"/>
        <v>37413921.465926036</v>
      </c>
      <c r="S23" s="19">
        <f t="shared" si="5"/>
        <v>19610207.903893288</v>
      </c>
      <c r="T23" s="19">
        <f t="shared" si="6"/>
        <v>7604294.2819349179</v>
      </c>
      <c r="U23" s="19">
        <f>(D23*'[1]נתוני אגירה'!$B$8+'[1]נתוני אגירה'!$B$4*'נתונים מניתוח אגירה'!E23+'[1]נתוני אגירה'!$B$12)*'[1]נתוני אגירה'!$B$15</f>
        <v>19610207.903893288</v>
      </c>
      <c r="V23" s="19">
        <f>NPV('[1]נתוני אגירה'!$B$17,'נתונים מניתוח אגירה'!W23:AP23)</f>
        <v>3121787.807634918</v>
      </c>
      <c r="W23">
        <f>$J23*'[1]נתוני אגירה'!$B$16</f>
        <v>366684.02450430603</v>
      </c>
      <c r="X23">
        <f>$J23*'[1]נתוני אגירה'!$B$16</f>
        <v>366684.02450430603</v>
      </c>
      <c r="Y23">
        <f>$J23*'[1]נתוני אגירה'!$B$16</f>
        <v>366684.02450430603</v>
      </c>
      <c r="Z23">
        <f>$J23*'[1]נתוני אגירה'!$B$16</f>
        <v>366684.02450430603</v>
      </c>
      <c r="AA23">
        <f>$J23*'[1]נתוני אגירה'!$B$16</f>
        <v>366684.02450430603</v>
      </c>
      <c r="AB23">
        <f>$J23*'[1]נתוני אגירה'!$B$16</f>
        <v>366684.02450430603</v>
      </c>
      <c r="AC23">
        <f>$J23*'[1]נתוני אגירה'!$B$16</f>
        <v>366684.02450430603</v>
      </c>
      <c r="AD23">
        <f>$J23*'[1]נתוני אגירה'!$B$16</f>
        <v>366684.02450430603</v>
      </c>
      <c r="AE23">
        <f>$J23*'[1]נתוני אגירה'!$B$16</f>
        <v>366684.02450430603</v>
      </c>
      <c r="AF23">
        <f>$J23*'[1]נתוני אגירה'!$B$16</f>
        <v>366684.02450430603</v>
      </c>
      <c r="AG23">
        <f>$J23*'[1]נתוני אגירה'!$B$16</f>
        <v>366684.02450430603</v>
      </c>
      <c r="AH23">
        <f>$J23*'[1]נתוני אגירה'!$B$16</f>
        <v>366684.02450430603</v>
      </c>
      <c r="AI23">
        <f>$J23*'[1]נתוני אגירה'!$B$16</f>
        <v>366684.02450430603</v>
      </c>
      <c r="AJ23">
        <f>$J23*'[1]נתוני אגירה'!$B$16</f>
        <v>366684.02450430603</v>
      </c>
      <c r="AK23">
        <f>$J23*'[1]נתוני אגירה'!$B$16</f>
        <v>366684.02450430603</v>
      </c>
      <c r="AL23">
        <f>$J23*'[1]נתוני אגירה'!$B$16</f>
        <v>366684.02450430603</v>
      </c>
      <c r="AM23">
        <f>$J23*'[1]נתוני אגירה'!$B$16</f>
        <v>366684.02450430603</v>
      </c>
      <c r="AN23">
        <f>$J23*'[1]נתוני אגירה'!$B$16</f>
        <v>366684.02450430603</v>
      </c>
      <c r="AO23">
        <f>$J23*'[1]נתוני אגירה'!$B$16</f>
        <v>366684.02450430603</v>
      </c>
      <c r="AP23">
        <f>$J23*'[1]נתוני אגירה'!$B$16</f>
        <v>366684.02450430603</v>
      </c>
      <c r="AQ23" s="20"/>
      <c r="AR23" s="20"/>
    </row>
    <row r="24" spans="1:44" x14ac:dyDescent="0.3">
      <c r="A24" s="15" t="s">
        <v>22</v>
      </c>
      <c r="B24">
        <v>21</v>
      </c>
      <c r="C24" s="16">
        <v>1</v>
      </c>
      <c r="D24" s="17">
        <v>96.222418725165497</v>
      </c>
      <c r="E24" s="17">
        <v>506.43378276402893</v>
      </c>
      <c r="F24" s="16">
        <v>0.97618277474755877</v>
      </c>
      <c r="G24" s="16">
        <v>1.0000000000000004</v>
      </c>
      <c r="H24" s="16">
        <v>1.0000000000000013</v>
      </c>
      <c r="I24" s="16">
        <v>0.99999999999999833</v>
      </c>
      <c r="J24" s="8">
        <f t="shared" si="0"/>
        <v>1344078.1998185632</v>
      </c>
      <c r="K24" s="8">
        <f t="shared" si="0"/>
        <v>213966.46875265642</v>
      </c>
      <c r="L24" s="17">
        <v>4146197.5614</v>
      </c>
      <c r="M24" s="17">
        <f t="shared" si="1"/>
        <v>27184568.092508212</v>
      </c>
      <c r="N24" s="18">
        <f t="shared" si="2"/>
        <v>1558044.6685712195</v>
      </c>
      <c r="O24" s="18">
        <v>27184568.092508212</v>
      </c>
      <c r="P24" s="18">
        <v>5315438.3565510586</v>
      </c>
      <c r="Q24" s="19">
        <f t="shared" si="3"/>
        <v>36646204.010459274</v>
      </c>
      <c r="R24" s="19">
        <f t="shared" si="4"/>
        <v>32500006.449059274</v>
      </c>
      <c r="S24" s="19">
        <f t="shared" si="5"/>
        <v>1344078.1998185632</v>
      </c>
      <c r="T24" s="19">
        <f t="shared" si="6"/>
        <v>4360164.0301526561</v>
      </c>
      <c r="U24" s="19">
        <f>(D24*'[1]נתוני אגירה'!$B$8+'[1]נתוני אגירה'!$B$4*'נתונים מניתוח אגירה'!E24+'[1]נתוני אגירה'!$B$12)*'[1]נתוני אגירה'!$B$15</f>
        <v>1344078.1998185632</v>
      </c>
      <c r="V24" s="19">
        <f>NPV('[1]נתוני אגירה'!$B$17,'נתונים מניתוח אגירה'!W24:AP24)</f>
        <v>213966.46875265642</v>
      </c>
      <c r="W24">
        <f>$J24*'[1]נתוני אגירה'!$B$16</f>
        <v>25132.421133593682</v>
      </c>
      <c r="X24">
        <f>$J24*'[1]נתוני אגירה'!$B$16</f>
        <v>25132.421133593682</v>
      </c>
      <c r="Y24">
        <f>$J24*'[1]נתוני אגירה'!$B$16</f>
        <v>25132.421133593682</v>
      </c>
      <c r="Z24">
        <f>$J24*'[1]נתוני אגירה'!$B$16</f>
        <v>25132.421133593682</v>
      </c>
      <c r="AA24">
        <f>$J24*'[1]נתוני אגירה'!$B$16</f>
        <v>25132.421133593682</v>
      </c>
      <c r="AB24">
        <f>$J24*'[1]נתוני אגירה'!$B$16</f>
        <v>25132.421133593682</v>
      </c>
      <c r="AC24">
        <f>$J24*'[1]נתוני אגירה'!$B$16</f>
        <v>25132.421133593682</v>
      </c>
      <c r="AD24">
        <f>$J24*'[1]נתוני אגירה'!$B$16</f>
        <v>25132.421133593682</v>
      </c>
      <c r="AE24">
        <f>$J24*'[1]נתוני אגירה'!$B$16</f>
        <v>25132.421133593682</v>
      </c>
      <c r="AF24">
        <f>$J24*'[1]נתוני אגירה'!$B$16</f>
        <v>25132.421133593682</v>
      </c>
      <c r="AG24">
        <f>$J24*'[1]נתוני אגירה'!$B$16</f>
        <v>25132.421133593682</v>
      </c>
      <c r="AH24">
        <f>$J24*'[1]נתוני אגירה'!$B$16</f>
        <v>25132.421133593682</v>
      </c>
      <c r="AI24">
        <f>$J24*'[1]נתוני אגירה'!$B$16</f>
        <v>25132.421133593682</v>
      </c>
      <c r="AJ24">
        <f>$J24*'[1]נתוני אגירה'!$B$16</f>
        <v>25132.421133593682</v>
      </c>
      <c r="AK24">
        <f>$J24*'[1]נתוני אגירה'!$B$16</f>
        <v>25132.421133593682</v>
      </c>
      <c r="AL24">
        <f>$J24*'[1]נתוני אגירה'!$B$16</f>
        <v>25132.421133593682</v>
      </c>
      <c r="AM24">
        <f>$J24*'[1]נתוני אגירה'!$B$16</f>
        <v>25132.421133593682</v>
      </c>
      <c r="AN24">
        <f>$J24*'[1]נתוני אגירה'!$B$16</f>
        <v>25132.421133593682</v>
      </c>
      <c r="AO24">
        <f>$J24*'[1]נתוני אגירה'!$B$16</f>
        <v>25132.421133593682</v>
      </c>
      <c r="AP24">
        <f>$J24*'[1]נתוני אגירה'!$B$16</f>
        <v>25132.421133593682</v>
      </c>
      <c r="AQ24" s="20"/>
      <c r="AR24" s="20"/>
    </row>
    <row r="25" spans="1:44" x14ac:dyDescent="0.3">
      <c r="A25" s="15" t="s">
        <v>14</v>
      </c>
      <c r="B25">
        <v>22</v>
      </c>
      <c r="C25" s="16">
        <v>1</v>
      </c>
      <c r="D25" s="17">
        <v>601.61252704369269</v>
      </c>
      <c r="E25" s="17">
        <v>3166.3817212825934</v>
      </c>
      <c r="F25" s="16">
        <v>0.89066347053805128</v>
      </c>
      <c r="G25" s="16">
        <v>1</v>
      </c>
      <c r="H25" s="16">
        <v>0.99999999999999978</v>
      </c>
      <c r="I25" s="16">
        <v>1.0000000000000002</v>
      </c>
      <c r="J25" s="8">
        <f t="shared" si="0"/>
        <v>4857699.20225015</v>
      </c>
      <c r="K25" s="8">
        <f t="shared" si="0"/>
        <v>773306.75008966518</v>
      </c>
      <c r="L25" s="17">
        <v>4890976.1157</v>
      </c>
      <c r="M25" s="17">
        <f t="shared" si="1"/>
        <v>33662907.320616439</v>
      </c>
      <c r="N25" s="18">
        <f t="shared" si="2"/>
        <v>5631005.952339815</v>
      </c>
      <c r="O25" s="18">
        <v>33662907.320616439</v>
      </c>
      <c r="P25" s="18">
        <v>10839237.284070194</v>
      </c>
      <c r="Q25" s="19">
        <f t="shared" si="3"/>
        <v>49393120.720386632</v>
      </c>
      <c r="R25" s="19">
        <f t="shared" si="4"/>
        <v>44502144.604686633</v>
      </c>
      <c r="S25" s="19">
        <f t="shared" si="5"/>
        <v>4857699.20225015</v>
      </c>
      <c r="T25" s="19">
        <f t="shared" si="6"/>
        <v>5664282.8657896649</v>
      </c>
      <c r="U25" s="19">
        <f>(D25*'[1]נתוני אגירה'!$B$8+'[1]נתוני אגירה'!$B$4*'נתונים מניתוח אגירה'!E25+'[1]נתוני אגירה'!$B$12)*'[1]נתוני אגירה'!$B$15</f>
        <v>4857699.20225015</v>
      </c>
      <c r="V25" s="19">
        <f>NPV('[1]נתוני אגירה'!$B$17,'נתונים מניתוח אגירה'!W25:AP25)</f>
        <v>773306.75008966518</v>
      </c>
      <c r="W25">
        <f>$J25*'[1]נתוני אגירה'!$B$16</f>
        <v>90832.320699608972</v>
      </c>
      <c r="X25">
        <f>$J25*'[1]נתוני אגירה'!$B$16</f>
        <v>90832.320699608972</v>
      </c>
      <c r="Y25">
        <f>$J25*'[1]נתוני אגירה'!$B$16</f>
        <v>90832.320699608972</v>
      </c>
      <c r="Z25">
        <f>$J25*'[1]נתוני אגירה'!$B$16</f>
        <v>90832.320699608972</v>
      </c>
      <c r="AA25">
        <f>$J25*'[1]נתוני אגירה'!$B$16</f>
        <v>90832.320699608972</v>
      </c>
      <c r="AB25">
        <f>$J25*'[1]נתוני אגירה'!$B$16</f>
        <v>90832.320699608972</v>
      </c>
      <c r="AC25">
        <f>$J25*'[1]נתוני אגירה'!$B$16</f>
        <v>90832.320699608972</v>
      </c>
      <c r="AD25">
        <f>$J25*'[1]נתוני אגירה'!$B$16</f>
        <v>90832.320699608972</v>
      </c>
      <c r="AE25">
        <f>$J25*'[1]נתוני אגירה'!$B$16</f>
        <v>90832.320699608972</v>
      </c>
      <c r="AF25">
        <f>$J25*'[1]נתוני אגירה'!$B$16</f>
        <v>90832.320699608972</v>
      </c>
      <c r="AG25">
        <f>$J25*'[1]נתוני אגירה'!$B$16</f>
        <v>90832.320699608972</v>
      </c>
      <c r="AH25">
        <f>$J25*'[1]נתוני אגירה'!$B$16</f>
        <v>90832.320699608972</v>
      </c>
      <c r="AI25">
        <f>$J25*'[1]נתוני אגירה'!$B$16</f>
        <v>90832.320699608972</v>
      </c>
      <c r="AJ25">
        <f>$J25*'[1]נתוני אגירה'!$B$16</f>
        <v>90832.320699608972</v>
      </c>
      <c r="AK25">
        <f>$J25*'[1]נתוני אגירה'!$B$16</f>
        <v>90832.320699608972</v>
      </c>
      <c r="AL25">
        <f>$J25*'[1]נתוני אגירה'!$B$16</f>
        <v>90832.320699608972</v>
      </c>
      <c r="AM25">
        <f>$J25*'[1]נתוני אגירה'!$B$16</f>
        <v>90832.320699608972</v>
      </c>
      <c r="AN25">
        <f>$J25*'[1]נתוני אגירה'!$B$16</f>
        <v>90832.320699608972</v>
      </c>
      <c r="AO25">
        <f>$J25*'[1]נתוני אגירה'!$B$16</f>
        <v>90832.320699608972</v>
      </c>
      <c r="AP25">
        <f>$J25*'[1]נתוני אגירה'!$B$16</f>
        <v>90832.320699608972</v>
      </c>
      <c r="AQ25" s="20"/>
      <c r="AR25" s="20"/>
    </row>
    <row r="26" spans="1:44" x14ac:dyDescent="0.3">
      <c r="A26" s="15" t="s">
        <v>15</v>
      </c>
      <c r="B26">
        <v>23</v>
      </c>
      <c r="C26" s="16">
        <v>1</v>
      </c>
      <c r="D26" s="17">
        <v>3228.1977316010748</v>
      </c>
      <c r="E26" s="17">
        <v>16990.514376847761</v>
      </c>
      <c r="F26" s="16">
        <v>0.43852693670315396</v>
      </c>
      <c r="G26" s="16">
        <v>1.0000000000000002</v>
      </c>
      <c r="H26" s="16">
        <v>0.99999999999999967</v>
      </c>
      <c r="I26" s="16">
        <v>1.0000000000000002</v>
      </c>
      <c r="J26" s="8">
        <f t="shared" si="0"/>
        <v>23118493.759773072</v>
      </c>
      <c r="K26" s="8">
        <f t="shared" si="0"/>
        <v>3680278.7764333249</v>
      </c>
      <c r="L26" s="17">
        <v>5295672.7222999996</v>
      </c>
      <c r="M26" s="17">
        <f t="shared" si="1"/>
        <v>30342190.659991641</v>
      </c>
      <c r="N26" s="18">
        <f t="shared" si="2"/>
        <v>26798772.536206398</v>
      </c>
      <c r="O26" s="18">
        <v>30342190.659991641</v>
      </c>
      <c r="P26" s="18">
        <v>5426449.6372905737</v>
      </c>
      <c r="Q26" s="19">
        <f t="shared" si="3"/>
        <v>41064313.019582212</v>
      </c>
      <c r="R26" s="19">
        <f t="shared" si="4"/>
        <v>35768640.297282211</v>
      </c>
      <c r="S26" s="19">
        <f t="shared" si="5"/>
        <v>23118493.759773072</v>
      </c>
      <c r="T26" s="19">
        <f t="shared" si="6"/>
        <v>8975951.4987333249</v>
      </c>
      <c r="U26" s="19">
        <f>(D26*'[1]נתוני אגירה'!$B$8+'[1]נתוני אגירה'!$B$4*'נתונים מניתוח אגירה'!E26+'[1]נתוני אגירה'!$B$12)*'[1]נתוני אגירה'!$B$15</f>
        <v>23118493.759773072</v>
      </c>
      <c r="V26" s="19">
        <f>NPV('[1]נתוני אגירה'!$B$17,'נתונים מניתוח אגירה'!W26:AP26)</f>
        <v>3680278.7764333249</v>
      </c>
      <c r="W26">
        <f>$J26*'[1]נתוני אגירה'!$B$16</f>
        <v>432284.16413822252</v>
      </c>
      <c r="X26">
        <f>$J26*'[1]נתוני אגירה'!$B$16</f>
        <v>432284.16413822252</v>
      </c>
      <c r="Y26">
        <f>$J26*'[1]נתוני אגירה'!$B$16</f>
        <v>432284.16413822252</v>
      </c>
      <c r="Z26">
        <f>$J26*'[1]נתוני אגירה'!$B$16</f>
        <v>432284.16413822252</v>
      </c>
      <c r="AA26">
        <f>$J26*'[1]נתוני אגירה'!$B$16</f>
        <v>432284.16413822252</v>
      </c>
      <c r="AB26">
        <f>$J26*'[1]נתוני אגירה'!$B$16</f>
        <v>432284.16413822252</v>
      </c>
      <c r="AC26">
        <f>$J26*'[1]נתוני אגירה'!$B$16</f>
        <v>432284.16413822252</v>
      </c>
      <c r="AD26">
        <f>$J26*'[1]נתוני אגירה'!$B$16</f>
        <v>432284.16413822252</v>
      </c>
      <c r="AE26">
        <f>$J26*'[1]נתוני אגירה'!$B$16</f>
        <v>432284.16413822252</v>
      </c>
      <c r="AF26">
        <f>$J26*'[1]נתוני אגירה'!$B$16</f>
        <v>432284.16413822252</v>
      </c>
      <c r="AG26">
        <f>$J26*'[1]נתוני אגירה'!$B$16</f>
        <v>432284.16413822252</v>
      </c>
      <c r="AH26">
        <f>$J26*'[1]נתוני אגירה'!$B$16</f>
        <v>432284.16413822252</v>
      </c>
      <c r="AI26">
        <f>$J26*'[1]נתוני אגירה'!$B$16</f>
        <v>432284.16413822252</v>
      </c>
      <c r="AJ26">
        <f>$J26*'[1]נתוני אגירה'!$B$16</f>
        <v>432284.16413822252</v>
      </c>
      <c r="AK26">
        <f>$J26*'[1]נתוני אגירה'!$B$16</f>
        <v>432284.16413822252</v>
      </c>
      <c r="AL26">
        <f>$J26*'[1]נתוני אגירה'!$B$16</f>
        <v>432284.16413822252</v>
      </c>
      <c r="AM26">
        <f>$J26*'[1]נתוני אגירה'!$B$16</f>
        <v>432284.16413822252</v>
      </c>
      <c r="AN26">
        <f>$J26*'[1]נתוני אגירה'!$B$16</f>
        <v>432284.16413822252</v>
      </c>
      <c r="AO26">
        <f>$J26*'[1]נתוני אגירה'!$B$16</f>
        <v>432284.16413822252</v>
      </c>
      <c r="AP26">
        <f>$J26*'[1]נתוני אגירה'!$B$16</f>
        <v>432284.16413822252</v>
      </c>
      <c r="AQ26" s="20"/>
      <c r="AR26" s="20"/>
    </row>
    <row r="27" spans="1:44" x14ac:dyDescent="0.3">
      <c r="A27" s="15" t="s">
        <v>25</v>
      </c>
      <c r="B27">
        <v>24</v>
      </c>
      <c r="C27" s="16">
        <v>1</v>
      </c>
      <c r="D27" s="17">
        <v>259.85232027311224</v>
      </c>
      <c r="E27" s="17">
        <v>1367.6437909111171</v>
      </c>
      <c r="F27" s="16">
        <v>0.9510119011985646</v>
      </c>
      <c r="G27" s="16">
        <v>0.99999999999999956</v>
      </c>
      <c r="H27" s="16">
        <v>0.99999999999999978</v>
      </c>
      <c r="I27" s="16">
        <v>1.0000000000000002</v>
      </c>
      <c r="J27" s="8">
        <f t="shared" si="0"/>
        <v>2481681.5071280939</v>
      </c>
      <c r="K27" s="8">
        <f t="shared" si="0"/>
        <v>395063.79072337283</v>
      </c>
      <c r="L27" s="17">
        <v>4841906.9390000002</v>
      </c>
      <c r="M27" s="17">
        <f t="shared" si="1"/>
        <v>32483649.4477222</v>
      </c>
      <c r="N27" s="18">
        <f>J27+K27</f>
        <v>2876745.2978514666</v>
      </c>
      <c r="O27" s="18">
        <v>32483649.4477222</v>
      </c>
      <c r="P27" s="18">
        <v>4594544.316273503</v>
      </c>
      <c r="Q27" s="19">
        <f t="shared" si="3"/>
        <v>41920100.702995703</v>
      </c>
      <c r="R27" s="19">
        <f t="shared" si="4"/>
        <v>37078193.7639957</v>
      </c>
      <c r="S27" s="19">
        <f t="shared" si="5"/>
        <v>2481681.5071280939</v>
      </c>
      <c r="T27" s="19">
        <f t="shared" si="6"/>
        <v>5236970.7297233734</v>
      </c>
      <c r="U27" s="19">
        <f>(D27*'[1]נתוני אגירה'!$B$8+'[1]נתוני אגירה'!$B$4*'נתונים מניתוח אגירה'!E27+'[1]נתוני אגירה'!$B$12)*'[1]נתוני אגירה'!$B$15</f>
        <v>2481681.5071280939</v>
      </c>
      <c r="V27" s="19">
        <f>NPV('[1]נתוני אגירה'!$B$17,'נתונים מניתוח אגירה'!W27:AP27)</f>
        <v>395063.79072337283</v>
      </c>
      <c r="W27">
        <f>$J27*'[1]נתוני אגירה'!$B$16</f>
        <v>46404.044619586959</v>
      </c>
      <c r="X27">
        <f>$J27*'[1]נתוני אגירה'!$B$16</f>
        <v>46404.044619586959</v>
      </c>
      <c r="Y27">
        <f>$J27*'[1]נתוני אגירה'!$B$16</f>
        <v>46404.044619586959</v>
      </c>
      <c r="Z27">
        <f>$J27*'[1]נתוני אגירה'!$B$16</f>
        <v>46404.044619586959</v>
      </c>
      <c r="AA27">
        <f>$J27*'[1]נתוני אגירה'!$B$16</f>
        <v>46404.044619586959</v>
      </c>
      <c r="AB27">
        <f>$J27*'[1]נתוני אגירה'!$B$16</f>
        <v>46404.044619586959</v>
      </c>
      <c r="AC27">
        <f>$J27*'[1]נתוני אגירה'!$B$16</f>
        <v>46404.044619586959</v>
      </c>
      <c r="AD27">
        <f>$J27*'[1]נתוני אגירה'!$B$16</f>
        <v>46404.044619586959</v>
      </c>
      <c r="AE27">
        <f>$J27*'[1]נתוני אגירה'!$B$16</f>
        <v>46404.044619586959</v>
      </c>
      <c r="AF27">
        <f>$J27*'[1]נתוני אגירה'!$B$16</f>
        <v>46404.044619586959</v>
      </c>
      <c r="AG27">
        <f>$J27*'[1]נתוני אגירה'!$B$16</f>
        <v>46404.044619586959</v>
      </c>
      <c r="AH27">
        <f>$J27*'[1]נתוני אגירה'!$B$16</f>
        <v>46404.044619586959</v>
      </c>
      <c r="AI27">
        <f>$J27*'[1]נתוני אגירה'!$B$16</f>
        <v>46404.044619586959</v>
      </c>
      <c r="AJ27">
        <f>$J27*'[1]נתוני אגירה'!$B$16</f>
        <v>46404.044619586959</v>
      </c>
      <c r="AK27">
        <f>$J27*'[1]נתוני אגירה'!$B$16</f>
        <v>46404.044619586959</v>
      </c>
      <c r="AL27">
        <f>$J27*'[1]נתוני אגירה'!$B$16</f>
        <v>46404.044619586959</v>
      </c>
      <c r="AM27">
        <f>$J27*'[1]נתוני אגירה'!$B$16</f>
        <v>46404.044619586959</v>
      </c>
      <c r="AN27">
        <f>$J27*'[1]נתוני אגירה'!$B$16</f>
        <v>46404.044619586959</v>
      </c>
      <c r="AO27">
        <f>$J27*'[1]נתוני אגירה'!$B$16</f>
        <v>46404.044619586959</v>
      </c>
      <c r="AP27">
        <f>$J27*'[1]נתוני אגירה'!$B$16</f>
        <v>46404.044619586959</v>
      </c>
      <c r="AQ27" s="20"/>
      <c r="AR27" s="20"/>
    </row>
    <row r="28" spans="1:44" x14ac:dyDescent="0.3">
      <c r="A28" s="15" t="s">
        <v>9</v>
      </c>
      <c r="B28">
        <v>25</v>
      </c>
      <c r="C28" s="16">
        <v>1</v>
      </c>
      <c r="D28" s="17">
        <v>2296.7857771243293</v>
      </c>
      <c r="E28" s="17">
        <v>12088.346195391206</v>
      </c>
      <c r="F28" s="16">
        <v>0.60577728195316893</v>
      </c>
      <c r="G28" s="16">
        <v>1</v>
      </c>
      <c r="H28" s="16">
        <v>0.99999999999999978</v>
      </c>
      <c r="I28" s="16">
        <v>1</v>
      </c>
      <c r="J28" s="8">
        <f t="shared" si="0"/>
        <v>16643043.308133567</v>
      </c>
      <c r="K28" s="8">
        <f t="shared" si="0"/>
        <v>2649439.0031916099</v>
      </c>
      <c r="L28" s="17">
        <v>5116204.3842000002</v>
      </c>
      <c r="M28" s="17">
        <f t="shared" si="1"/>
        <v>32580775.797407869</v>
      </c>
      <c r="N28" s="18">
        <f t="shared" si="2"/>
        <v>19292482.311325178</v>
      </c>
      <c r="O28" s="18">
        <v>32580775.797407869</v>
      </c>
      <c r="P28" s="18">
        <v>1384587.8775155221</v>
      </c>
      <c r="Q28" s="19">
        <f t="shared" si="3"/>
        <v>39081568.059123397</v>
      </c>
      <c r="R28" s="19">
        <f t="shared" si="4"/>
        <v>33965363.674923398</v>
      </c>
      <c r="S28" s="19">
        <f t="shared" si="5"/>
        <v>16643043.308133567</v>
      </c>
      <c r="T28" s="19">
        <f t="shared" si="6"/>
        <v>7765643.3873916101</v>
      </c>
      <c r="U28" s="19">
        <f>(D28*'[1]נתוני אגירה'!$B$8+'[1]נתוני אגירה'!$B$4*'נתונים מניתוח אגירה'!E28+'[1]נתוני אגירה'!$B$12)*'[1]נתוני אגירה'!$B$15</f>
        <v>16643043.308133567</v>
      </c>
      <c r="V28" s="19">
        <f>NPV('[1]נתוני אגירה'!$B$17,'נתונים מניתוח אגירה'!W28:AP28)</f>
        <v>2649439.0031916099</v>
      </c>
      <c r="W28">
        <f>$J28*'[1]נתוני אגירה'!$B$16</f>
        <v>311202.11117263453</v>
      </c>
      <c r="X28">
        <f>$J28*'[1]נתוני אגירה'!$B$16</f>
        <v>311202.11117263453</v>
      </c>
      <c r="Y28">
        <f>$J28*'[1]נתוני אגירה'!$B$16</f>
        <v>311202.11117263453</v>
      </c>
      <c r="Z28">
        <f>$J28*'[1]נתוני אגירה'!$B$16</f>
        <v>311202.11117263453</v>
      </c>
      <c r="AA28">
        <f>$J28*'[1]נתוני אגירה'!$B$16</f>
        <v>311202.11117263453</v>
      </c>
      <c r="AB28">
        <f>$J28*'[1]נתוני אגירה'!$B$16</f>
        <v>311202.11117263453</v>
      </c>
      <c r="AC28">
        <f>$J28*'[1]נתוני אגירה'!$B$16</f>
        <v>311202.11117263453</v>
      </c>
      <c r="AD28">
        <f>$J28*'[1]נתוני אגירה'!$B$16</f>
        <v>311202.11117263453</v>
      </c>
      <c r="AE28">
        <f>$J28*'[1]נתוני אגירה'!$B$16</f>
        <v>311202.11117263453</v>
      </c>
      <c r="AF28">
        <f>$J28*'[1]נתוני אגירה'!$B$16</f>
        <v>311202.11117263453</v>
      </c>
      <c r="AG28">
        <f>$J28*'[1]נתוני אגירה'!$B$16</f>
        <v>311202.11117263453</v>
      </c>
      <c r="AH28">
        <f>$J28*'[1]נתוני אגירה'!$B$16</f>
        <v>311202.11117263453</v>
      </c>
      <c r="AI28">
        <f>$J28*'[1]נתוני אגירה'!$B$16</f>
        <v>311202.11117263453</v>
      </c>
      <c r="AJ28">
        <f>$J28*'[1]נתוני אגירה'!$B$16</f>
        <v>311202.11117263453</v>
      </c>
      <c r="AK28">
        <f>$J28*'[1]נתוני אגירה'!$B$16</f>
        <v>311202.11117263453</v>
      </c>
      <c r="AL28">
        <f>$J28*'[1]נתוני אגירה'!$B$16</f>
        <v>311202.11117263453</v>
      </c>
      <c r="AM28">
        <f>$J28*'[1]נתוני אגירה'!$B$16</f>
        <v>311202.11117263453</v>
      </c>
      <c r="AN28">
        <f>$J28*'[1]נתוני אגירה'!$B$16</f>
        <v>311202.11117263453</v>
      </c>
      <c r="AO28">
        <f>$J28*'[1]נתוני אגירה'!$B$16</f>
        <v>311202.11117263453</v>
      </c>
      <c r="AP28">
        <f>$J28*'[1]נתוני אגירה'!$B$16</f>
        <v>311202.11117263453</v>
      </c>
      <c r="AQ28" s="20"/>
      <c r="AR28" s="20"/>
    </row>
    <row r="29" spans="1:44" x14ac:dyDescent="0.3">
      <c r="A29" s="15" t="s">
        <v>78</v>
      </c>
      <c r="B29">
        <v>26</v>
      </c>
      <c r="C29" s="16">
        <v>1</v>
      </c>
      <c r="D29" s="17" t="s">
        <v>77</v>
      </c>
      <c r="E29" s="17" t="s">
        <v>77</v>
      </c>
      <c r="F29" s="16" t="s">
        <v>77</v>
      </c>
      <c r="G29" s="16" t="s">
        <v>77</v>
      </c>
      <c r="H29" s="16" t="s">
        <v>77</v>
      </c>
      <c r="I29" s="16" t="s">
        <v>77</v>
      </c>
      <c r="J29" s="8">
        <f t="shared" si="0"/>
        <v>0</v>
      </c>
      <c r="K29" s="8">
        <f t="shared" si="0"/>
        <v>0</v>
      </c>
      <c r="L29" s="17">
        <v>4682093.7406000001</v>
      </c>
      <c r="M29" s="17">
        <f t="shared" si="1"/>
        <v>40378614.529715426</v>
      </c>
      <c r="N29" s="18"/>
      <c r="O29" s="18">
        <v>40378614.529715426</v>
      </c>
      <c r="P29" s="18">
        <v>0</v>
      </c>
      <c r="Q29" s="19">
        <f t="shared" si="3"/>
        <v>45060708.270315424</v>
      </c>
      <c r="R29" s="19">
        <f t="shared" si="4"/>
        <v>40378614.529715426</v>
      </c>
      <c r="S29" s="19">
        <f t="shared" si="5"/>
        <v>0</v>
      </c>
      <c r="T29" s="19">
        <f t="shared" si="6"/>
        <v>4682093.7406000001</v>
      </c>
      <c r="U29" s="19"/>
      <c r="V29" s="19">
        <f>NPV('[1]נתוני אגירה'!$B$17,'נתונים מניתוח אגירה'!W29:AP29)</f>
        <v>0</v>
      </c>
      <c r="W29">
        <f>$J29*'[1]נתוני אגירה'!$B$16</f>
        <v>0</v>
      </c>
      <c r="X29">
        <f>$J29*'[1]נתוני אגירה'!$B$16</f>
        <v>0</v>
      </c>
      <c r="Y29">
        <f>$J29*'[1]נתוני אגירה'!$B$16</f>
        <v>0</v>
      </c>
      <c r="Z29">
        <f>$J29*'[1]נתוני אגירה'!$B$16</f>
        <v>0</v>
      </c>
      <c r="AA29">
        <f>$J29*'[1]נתוני אגירה'!$B$16</f>
        <v>0</v>
      </c>
      <c r="AB29">
        <f>$J29*'[1]נתוני אגירה'!$B$16</f>
        <v>0</v>
      </c>
      <c r="AC29">
        <f>$J29*'[1]נתוני אגירה'!$B$16</f>
        <v>0</v>
      </c>
      <c r="AD29">
        <f>$J29*'[1]נתוני אגירה'!$B$16</f>
        <v>0</v>
      </c>
      <c r="AE29">
        <f>$J29*'[1]נתוני אגירה'!$B$16</f>
        <v>0</v>
      </c>
      <c r="AF29">
        <f>$J29*'[1]נתוני אגירה'!$B$16</f>
        <v>0</v>
      </c>
      <c r="AG29">
        <f>$J29*'[1]נתוני אגירה'!$B$16</f>
        <v>0</v>
      </c>
      <c r="AH29">
        <f>$J29*'[1]נתוני אגירה'!$B$16</f>
        <v>0</v>
      </c>
      <c r="AI29">
        <f>$J29*'[1]נתוני אגירה'!$B$16</f>
        <v>0</v>
      </c>
      <c r="AJ29">
        <f>$J29*'[1]נתוני אגירה'!$B$16</f>
        <v>0</v>
      </c>
      <c r="AK29">
        <f>$J29*'[1]נתוני אגירה'!$B$16</f>
        <v>0</v>
      </c>
      <c r="AL29">
        <f>$J29*'[1]נתוני אגירה'!$B$16</f>
        <v>0</v>
      </c>
      <c r="AM29">
        <f>$J29*'[1]נתוני אגירה'!$B$16</f>
        <v>0</v>
      </c>
      <c r="AN29">
        <f>$J29*'[1]נתוני אגירה'!$B$16</f>
        <v>0</v>
      </c>
      <c r="AO29">
        <f>$J29*'[1]נתוני אגירה'!$B$16</f>
        <v>0</v>
      </c>
      <c r="AP29">
        <f>$J29*'[1]נתוני אגירה'!$B$16</f>
        <v>0</v>
      </c>
      <c r="AQ29" s="20"/>
      <c r="AR29" s="20"/>
    </row>
    <row r="30" spans="1:44" x14ac:dyDescent="0.3">
      <c r="A30" s="15" t="s">
        <v>7</v>
      </c>
      <c r="B30">
        <v>27</v>
      </c>
      <c r="C30" s="16">
        <v>1</v>
      </c>
      <c r="D30" s="17">
        <v>700.99330225191284</v>
      </c>
      <c r="E30" s="17">
        <v>3689.4384329048044</v>
      </c>
      <c r="F30" s="16">
        <v>0.89683932301255431</v>
      </c>
      <c r="G30" s="16">
        <v>1.0000000000000002</v>
      </c>
      <c r="H30" s="16">
        <v>0.99999999999999967</v>
      </c>
      <c r="I30" s="16">
        <v>1</v>
      </c>
      <c r="J30" s="8">
        <f t="shared" si="0"/>
        <v>5548623.6450955095</v>
      </c>
      <c r="K30" s="8">
        <f t="shared" si="0"/>
        <v>883296.37958478997</v>
      </c>
      <c r="L30" s="17">
        <v>6988316.0773999998</v>
      </c>
      <c r="M30" s="17">
        <f t="shared" si="1"/>
        <v>38991865.817446798</v>
      </c>
      <c r="N30" s="18">
        <f t="shared" si="2"/>
        <v>6431920.0246802997</v>
      </c>
      <c r="O30" s="18">
        <v>38991865.817446798</v>
      </c>
      <c r="P30" s="18">
        <v>21432705.677522041</v>
      </c>
      <c r="Q30" s="19">
        <f t="shared" si="3"/>
        <v>67412887.57236883</v>
      </c>
      <c r="R30" s="19">
        <f t="shared" si="4"/>
        <v>60424571.494968832</v>
      </c>
      <c r="S30" s="19">
        <f t="shared" si="5"/>
        <v>5548623.6450955095</v>
      </c>
      <c r="T30" s="19">
        <f t="shared" si="6"/>
        <v>7871612.45698479</v>
      </c>
      <c r="U30" s="19">
        <f>(D30*'[1]נתוני אגירה'!$B$8+'[1]נתוני אגירה'!$B$4*'נתונים מניתוח אגירה'!E30+'[1]נתוני אגירה'!$B$12)*'[1]נתוני אגירה'!$B$15</f>
        <v>5548623.6450955095</v>
      </c>
      <c r="V30" s="19">
        <f>NPV('[1]נתוני אגירה'!$B$17,'נתונים מניתוח אגירה'!W30:AP30)</f>
        <v>883296.37958478997</v>
      </c>
      <c r="W30">
        <f>$J30*'[1]נתוני אגירה'!$B$16</f>
        <v>103751.66130897768</v>
      </c>
      <c r="X30">
        <f>$J30*'[1]נתוני אגירה'!$B$16</f>
        <v>103751.66130897768</v>
      </c>
      <c r="Y30">
        <f>$J30*'[1]נתוני אגירה'!$B$16</f>
        <v>103751.66130897768</v>
      </c>
      <c r="Z30">
        <f>$J30*'[1]נתוני אגירה'!$B$16</f>
        <v>103751.66130897768</v>
      </c>
      <c r="AA30">
        <f>$J30*'[1]נתוני אגירה'!$B$16</f>
        <v>103751.66130897768</v>
      </c>
      <c r="AB30">
        <f>$J30*'[1]נתוני אגירה'!$B$16</f>
        <v>103751.66130897768</v>
      </c>
      <c r="AC30">
        <f>$J30*'[1]נתוני אגירה'!$B$16</f>
        <v>103751.66130897768</v>
      </c>
      <c r="AD30">
        <f>$J30*'[1]נתוני אגירה'!$B$16</f>
        <v>103751.66130897768</v>
      </c>
      <c r="AE30">
        <f>$J30*'[1]נתוני אגירה'!$B$16</f>
        <v>103751.66130897768</v>
      </c>
      <c r="AF30">
        <f>$J30*'[1]נתוני אגירה'!$B$16</f>
        <v>103751.66130897768</v>
      </c>
      <c r="AG30">
        <f>$J30*'[1]נתוני אגירה'!$B$16</f>
        <v>103751.66130897768</v>
      </c>
      <c r="AH30">
        <f>$J30*'[1]נתוני אגירה'!$B$16</f>
        <v>103751.66130897768</v>
      </c>
      <c r="AI30">
        <f>$J30*'[1]נתוני אגירה'!$B$16</f>
        <v>103751.66130897768</v>
      </c>
      <c r="AJ30">
        <f>$J30*'[1]נתוני אגירה'!$B$16</f>
        <v>103751.66130897768</v>
      </c>
      <c r="AK30">
        <f>$J30*'[1]נתוני אגירה'!$B$16</f>
        <v>103751.66130897768</v>
      </c>
      <c r="AL30">
        <f>$J30*'[1]נתוני אגירה'!$B$16</f>
        <v>103751.66130897768</v>
      </c>
      <c r="AM30">
        <f>$J30*'[1]נתוני אגירה'!$B$16</f>
        <v>103751.66130897768</v>
      </c>
      <c r="AN30">
        <f>$J30*'[1]נתוני אגירה'!$B$16</f>
        <v>103751.66130897768</v>
      </c>
      <c r="AO30">
        <f>$J30*'[1]נתוני אגירה'!$B$16</f>
        <v>103751.66130897768</v>
      </c>
      <c r="AP30">
        <f>$J30*'[1]נתוני אגירה'!$B$16</f>
        <v>103751.66130897768</v>
      </c>
      <c r="AQ30" s="20"/>
      <c r="AR30" s="20"/>
    </row>
    <row r="31" spans="1:44" x14ac:dyDescent="0.3">
      <c r="A31" s="15" t="s">
        <v>26</v>
      </c>
      <c r="B31">
        <v>28</v>
      </c>
      <c r="C31" s="16">
        <v>1</v>
      </c>
      <c r="D31" s="17">
        <v>4535.3504449311004</v>
      </c>
      <c r="E31" s="17">
        <v>23870.265499637371</v>
      </c>
      <c r="F31" s="16">
        <v>0.60229627508927375</v>
      </c>
      <c r="G31" s="16">
        <v>1.0000000000000002</v>
      </c>
      <c r="H31" s="16">
        <v>0.99999999999999978</v>
      </c>
      <c r="I31" s="16">
        <v>1</v>
      </c>
      <c r="J31" s="8">
        <f t="shared" si="0"/>
        <v>32206204.720762298</v>
      </c>
      <c r="K31" s="8">
        <f t="shared" si="0"/>
        <v>5126969.4701966457</v>
      </c>
      <c r="L31" s="17">
        <v>13565490.2552</v>
      </c>
      <c r="M31" s="17">
        <f t="shared" si="1"/>
        <v>70756532.944278121</v>
      </c>
      <c r="N31" s="18">
        <f t="shared" si="2"/>
        <v>37333174.190958947</v>
      </c>
      <c r="O31" s="18">
        <v>70756532.944278121</v>
      </c>
      <c r="P31" s="18">
        <v>29697680.444938425</v>
      </c>
      <c r="Q31" s="19">
        <f t="shared" si="3"/>
        <v>114019703.64441654</v>
      </c>
      <c r="R31" s="19">
        <f t="shared" si="4"/>
        <v>100454213.38921654</v>
      </c>
      <c r="S31" s="19">
        <f t="shared" si="5"/>
        <v>32206204.720762298</v>
      </c>
      <c r="T31" s="19">
        <f t="shared" si="6"/>
        <v>18692459.725396648</v>
      </c>
      <c r="U31" s="19">
        <f>(D31*'[1]נתוני אגירה'!$B$8+'[1]נתוני אגירה'!$B$4*'נתונים מניתוח אגירה'!E31+'[1]נתוני אגירה'!$B$12)*'[1]נתוני אגירה'!$B$15</f>
        <v>32206204.720762298</v>
      </c>
      <c r="V31" s="19">
        <f>NPV('[1]נתוני אגירה'!$B$17,'נתונים מניתוח אגירה'!W31:AP31)</f>
        <v>5126969.4701966457</v>
      </c>
      <c r="W31">
        <f>$J31*'[1]נתוני אגירה'!$B$16</f>
        <v>602211.91018959635</v>
      </c>
      <c r="X31">
        <f>$J31*'[1]נתוני אגירה'!$B$16</f>
        <v>602211.91018959635</v>
      </c>
      <c r="Y31">
        <f>$J31*'[1]נתוני אגירה'!$B$16</f>
        <v>602211.91018959635</v>
      </c>
      <c r="Z31">
        <f>$J31*'[1]נתוני אגירה'!$B$16</f>
        <v>602211.91018959635</v>
      </c>
      <c r="AA31">
        <f>$J31*'[1]נתוני אגירה'!$B$16</f>
        <v>602211.91018959635</v>
      </c>
      <c r="AB31">
        <f>$J31*'[1]נתוני אגירה'!$B$16</f>
        <v>602211.91018959635</v>
      </c>
      <c r="AC31">
        <f>$J31*'[1]נתוני אגירה'!$B$16</f>
        <v>602211.91018959635</v>
      </c>
      <c r="AD31">
        <f>$J31*'[1]נתוני אגירה'!$B$16</f>
        <v>602211.91018959635</v>
      </c>
      <c r="AE31">
        <f>$J31*'[1]נתוני אגירה'!$B$16</f>
        <v>602211.91018959635</v>
      </c>
      <c r="AF31">
        <f>$J31*'[1]נתוני אגירה'!$B$16</f>
        <v>602211.91018959635</v>
      </c>
      <c r="AG31">
        <f>$J31*'[1]נתוני אגירה'!$B$16</f>
        <v>602211.91018959635</v>
      </c>
      <c r="AH31">
        <f>$J31*'[1]נתוני אגירה'!$B$16</f>
        <v>602211.91018959635</v>
      </c>
      <c r="AI31">
        <f>$J31*'[1]נתוני אגירה'!$B$16</f>
        <v>602211.91018959635</v>
      </c>
      <c r="AJ31">
        <f>$J31*'[1]נתוני אגירה'!$B$16</f>
        <v>602211.91018959635</v>
      </c>
      <c r="AK31">
        <f>$J31*'[1]נתוני אגירה'!$B$16</f>
        <v>602211.91018959635</v>
      </c>
      <c r="AL31">
        <f>$J31*'[1]נתוני אגירה'!$B$16</f>
        <v>602211.91018959635</v>
      </c>
      <c r="AM31">
        <f>$J31*'[1]נתוני אגירה'!$B$16</f>
        <v>602211.91018959635</v>
      </c>
      <c r="AN31">
        <f>$J31*'[1]נתוני אגירה'!$B$16</f>
        <v>602211.91018959635</v>
      </c>
      <c r="AO31">
        <f>$J31*'[1]נתוני אגירה'!$B$16</f>
        <v>602211.91018959635</v>
      </c>
      <c r="AP31">
        <f>$J31*'[1]נתוני אגירה'!$B$16</f>
        <v>602211.91018959635</v>
      </c>
      <c r="AQ31" s="20"/>
      <c r="AR31" s="20"/>
    </row>
    <row r="32" spans="1:44" x14ac:dyDescent="0.3">
      <c r="A32" s="15" t="s">
        <v>54</v>
      </c>
      <c r="B32">
        <v>29</v>
      </c>
      <c r="C32" s="16">
        <v>1</v>
      </c>
      <c r="D32" s="17">
        <v>2236.9287305496127</v>
      </c>
      <c r="E32" s="17">
        <v>11773.309108155858</v>
      </c>
      <c r="F32" s="16">
        <v>1.1183256746427369E-17</v>
      </c>
      <c r="G32" s="16">
        <v>0.62516185601469487</v>
      </c>
      <c r="H32" s="16">
        <v>0.90231499335620935</v>
      </c>
      <c r="I32" s="16">
        <v>0.84010729410481089</v>
      </c>
      <c r="J32" s="8">
        <f t="shared" si="0"/>
        <v>16226899.476810506</v>
      </c>
      <c r="K32" s="8">
        <f t="shared" si="0"/>
        <v>2583192.2430749619</v>
      </c>
      <c r="L32" s="17">
        <v>2364022.7474000002</v>
      </c>
      <c r="M32" s="17">
        <f t="shared" si="1"/>
        <v>11729962.968141202</v>
      </c>
      <c r="N32" s="18">
        <f t="shared" si="2"/>
        <v>18810091.719885468</v>
      </c>
      <c r="O32" s="18">
        <v>11729962.968141202</v>
      </c>
      <c r="P32" s="18">
        <v>10538440.46896925</v>
      </c>
      <c r="Q32" s="19">
        <f t="shared" si="3"/>
        <v>24632426.184510455</v>
      </c>
      <c r="R32" s="19">
        <f t="shared" si="4"/>
        <v>22268403.437110454</v>
      </c>
      <c r="S32" s="19">
        <f t="shared" si="5"/>
        <v>16226899.476810506</v>
      </c>
      <c r="T32" s="19">
        <f t="shared" si="6"/>
        <v>4947214.9904749617</v>
      </c>
      <c r="U32" s="19">
        <f>(D32*'[1]נתוני אגירה'!$B$8+'[1]נתוני אגירה'!$B$4*'נתונים מניתוח אגירה'!E32+'[1]נתוני אגירה'!$B$12)*'[1]נתוני אגירה'!$B$15</f>
        <v>16226899.476810506</v>
      </c>
      <c r="V32" s="19">
        <f>NPV('[1]נתוני אגירה'!$B$17,'נתונים מניתוח אגירה'!W32:AP32)</f>
        <v>2583192.2430749619</v>
      </c>
      <c r="W32">
        <f>$J32*'[1]נתוני אגירה'!$B$16</f>
        <v>303420.79158693616</v>
      </c>
      <c r="X32">
        <f>$J32*'[1]נתוני אגירה'!$B$16</f>
        <v>303420.79158693616</v>
      </c>
      <c r="Y32">
        <f>$J32*'[1]נתוני אגירה'!$B$16</f>
        <v>303420.79158693616</v>
      </c>
      <c r="Z32">
        <f>$J32*'[1]נתוני אגירה'!$B$16</f>
        <v>303420.79158693616</v>
      </c>
      <c r="AA32">
        <f>$J32*'[1]נתוני אגירה'!$B$16</f>
        <v>303420.79158693616</v>
      </c>
      <c r="AB32">
        <f>$J32*'[1]נתוני אגירה'!$B$16</f>
        <v>303420.79158693616</v>
      </c>
      <c r="AC32">
        <f>$J32*'[1]נתוני אגירה'!$B$16</f>
        <v>303420.79158693616</v>
      </c>
      <c r="AD32">
        <f>$J32*'[1]נתוני אגירה'!$B$16</f>
        <v>303420.79158693616</v>
      </c>
      <c r="AE32">
        <f>$J32*'[1]נתוני אגירה'!$B$16</f>
        <v>303420.79158693616</v>
      </c>
      <c r="AF32">
        <f>$J32*'[1]נתוני אגירה'!$B$16</f>
        <v>303420.79158693616</v>
      </c>
      <c r="AG32">
        <f>$J32*'[1]נתוני אגירה'!$B$16</f>
        <v>303420.79158693616</v>
      </c>
      <c r="AH32">
        <f>$J32*'[1]נתוני אגירה'!$B$16</f>
        <v>303420.79158693616</v>
      </c>
      <c r="AI32">
        <f>$J32*'[1]נתוני אגירה'!$B$16</f>
        <v>303420.79158693616</v>
      </c>
      <c r="AJ32">
        <f>$J32*'[1]נתוני אגירה'!$B$16</f>
        <v>303420.79158693616</v>
      </c>
      <c r="AK32">
        <f>$J32*'[1]נתוני אגירה'!$B$16</f>
        <v>303420.79158693616</v>
      </c>
      <c r="AL32">
        <f>$J32*'[1]נתוני אגירה'!$B$16</f>
        <v>303420.79158693616</v>
      </c>
      <c r="AM32">
        <f>$J32*'[1]נתוני אגירה'!$B$16</f>
        <v>303420.79158693616</v>
      </c>
      <c r="AN32">
        <f>$J32*'[1]נתוני אגירה'!$B$16</f>
        <v>303420.79158693616</v>
      </c>
      <c r="AO32">
        <f>$J32*'[1]נתוני אגירה'!$B$16</f>
        <v>303420.79158693616</v>
      </c>
      <c r="AP32">
        <f>$J32*'[1]נתוני אגירה'!$B$16</f>
        <v>303420.79158693616</v>
      </c>
      <c r="AQ32" s="20"/>
      <c r="AR32" s="20"/>
    </row>
    <row r="33" spans="1:44" x14ac:dyDescent="0.3">
      <c r="A33" s="15" t="s">
        <v>20</v>
      </c>
      <c r="B33">
        <v>30</v>
      </c>
      <c r="C33" s="16">
        <v>1</v>
      </c>
      <c r="D33" s="17">
        <v>2268.9768728809659</v>
      </c>
      <c r="E33" s="17">
        <v>11941.983541478767</v>
      </c>
      <c r="F33" s="16">
        <v>1.3014891895908365E-17</v>
      </c>
      <c r="G33" s="16">
        <v>0.53414923627217303</v>
      </c>
      <c r="H33" s="16">
        <v>0.77095372972790732</v>
      </c>
      <c r="I33" s="16">
        <v>0.71780238223974224</v>
      </c>
      <c r="J33" s="8">
        <f t="shared" si="0"/>
        <v>16449707.608847367</v>
      </c>
      <c r="K33" s="8">
        <f t="shared" si="0"/>
        <v>2618661.5105831609</v>
      </c>
      <c r="L33" s="17">
        <v>2553127.5819000001</v>
      </c>
      <c r="M33" s="17">
        <f t="shared" si="1"/>
        <v>13952604.708040528</v>
      </c>
      <c r="N33" s="18">
        <f t="shared" si="2"/>
        <v>19068369.119430527</v>
      </c>
      <c r="O33" s="18">
        <v>13952604.708040528</v>
      </c>
      <c r="P33" s="18">
        <v>4068525.5684619816</v>
      </c>
      <c r="Q33" s="19">
        <f t="shared" si="3"/>
        <v>20574257.858402509</v>
      </c>
      <c r="R33" s="19">
        <f t="shared" si="4"/>
        <v>18021130.276502509</v>
      </c>
      <c r="S33" s="19">
        <f t="shared" si="5"/>
        <v>16449707.608847367</v>
      </c>
      <c r="T33" s="19">
        <f t="shared" si="6"/>
        <v>5171789.092483161</v>
      </c>
      <c r="U33" s="19">
        <f>(D33*'[1]נתוני אגירה'!$B$8+'[1]נתוני אגירה'!$B$4*'נתונים מניתוח אגירה'!E33+'[1]נתוני אגירה'!$B$12)*'[1]נתוני אגירה'!$B$15</f>
        <v>16449707.608847367</v>
      </c>
      <c r="V33" s="19">
        <f>NPV('[1]נתוני אגירה'!$B$17,'נתונים מניתוח אגירה'!W33:AP33)</f>
        <v>2618661.5105831609</v>
      </c>
      <c r="W33">
        <f>$J33*'[1]נתוני אגירה'!$B$16</f>
        <v>307586.99843940622</v>
      </c>
      <c r="X33">
        <f>$J33*'[1]נתוני אגירה'!$B$16</f>
        <v>307586.99843940622</v>
      </c>
      <c r="Y33">
        <f>$J33*'[1]נתוני אגירה'!$B$16</f>
        <v>307586.99843940622</v>
      </c>
      <c r="Z33">
        <f>$J33*'[1]נתוני אגירה'!$B$16</f>
        <v>307586.99843940622</v>
      </c>
      <c r="AA33">
        <f>$J33*'[1]נתוני אגירה'!$B$16</f>
        <v>307586.99843940622</v>
      </c>
      <c r="AB33">
        <f>$J33*'[1]נתוני אגירה'!$B$16</f>
        <v>307586.99843940622</v>
      </c>
      <c r="AC33">
        <f>$J33*'[1]נתוני אגירה'!$B$16</f>
        <v>307586.99843940622</v>
      </c>
      <c r="AD33">
        <f>$J33*'[1]נתוני אגירה'!$B$16</f>
        <v>307586.99843940622</v>
      </c>
      <c r="AE33">
        <f>$J33*'[1]נתוני אגירה'!$B$16</f>
        <v>307586.99843940622</v>
      </c>
      <c r="AF33">
        <f>$J33*'[1]נתוני אגירה'!$B$16</f>
        <v>307586.99843940622</v>
      </c>
      <c r="AG33">
        <f>$J33*'[1]נתוני אגירה'!$B$16</f>
        <v>307586.99843940622</v>
      </c>
      <c r="AH33">
        <f>$J33*'[1]נתוני אגירה'!$B$16</f>
        <v>307586.99843940622</v>
      </c>
      <c r="AI33">
        <f>$J33*'[1]נתוני אגירה'!$B$16</f>
        <v>307586.99843940622</v>
      </c>
      <c r="AJ33">
        <f>$J33*'[1]נתוני אגירה'!$B$16</f>
        <v>307586.99843940622</v>
      </c>
      <c r="AK33">
        <f>$J33*'[1]נתוני אגירה'!$B$16</f>
        <v>307586.99843940622</v>
      </c>
      <c r="AL33">
        <f>$J33*'[1]נתוני אגירה'!$B$16</f>
        <v>307586.99843940622</v>
      </c>
      <c r="AM33">
        <f>$J33*'[1]נתוני אגירה'!$B$16</f>
        <v>307586.99843940622</v>
      </c>
      <c r="AN33">
        <f>$J33*'[1]נתוני אגירה'!$B$16</f>
        <v>307586.99843940622</v>
      </c>
      <c r="AO33">
        <f>$J33*'[1]נתוני אגירה'!$B$16</f>
        <v>307586.99843940622</v>
      </c>
      <c r="AP33">
        <f>$J33*'[1]נתוני אגירה'!$B$16</f>
        <v>307586.99843940622</v>
      </c>
      <c r="AQ33" s="20"/>
      <c r="AR33" s="20"/>
    </row>
    <row r="34" spans="1:44" x14ac:dyDescent="0.3">
      <c r="A34" s="15" t="s">
        <v>79</v>
      </c>
      <c r="B34">
        <v>31</v>
      </c>
      <c r="C34" s="16">
        <v>1</v>
      </c>
      <c r="D34" s="17">
        <v>433.37367850908112</v>
      </c>
      <c r="E34" s="17">
        <v>2280.9140974162165</v>
      </c>
      <c r="F34" s="16">
        <v>0.86194626839835342</v>
      </c>
      <c r="G34" s="16">
        <v>1</v>
      </c>
      <c r="H34" s="16">
        <v>0.99999999999999967</v>
      </c>
      <c r="I34" s="16">
        <v>0.99999999999999978</v>
      </c>
      <c r="J34" s="8">
        <f t="shared" si="0"/>
        <v>3688053.1369505217</v>
      </c>
      <c r="K34" s="8">
        <f t="shared" si="0"/>
        <v>587108.47805729136</v>
      </c>
      <c r="L34" s="17">
        <v>3085098.8223000001</v>
      </c>
      <c r="M34" s="17">
        <f t="shared" si="1"/>
        <v>19061685.194738351</v>
      </c>
      <c r="N34" s="18">
        <f t="shared" si="2"/>
        <v>4275161.6150078131</v>
      </c>
      <c r="O34" s="18">
        <v>19061685.194738351</v>
      </c>
      <c r="P34" s="18">
        <v>3191756.5819845516</v>
      </c>
      <c r="Q34" s="19">
        <f t="shared" si="3"/>
        <v>25338540.599022903</v>
      </c>
      <c r="R34" s="19">
        <f t="shared" si="4"/>
        <v>22253441.776722901</v>
      </c>
      <c r="S34" s="19">
        <f t="shared" si="5"/>
        <v>3688053.1369505217</v>
      </c>
      <c r="T34" s="19">
        <f t="shared" si="6"/>
        <v>3672207.3003572915</v>
      </c>
      <c r="U34" s="19">
        <f>(D34*'[1]נתוני אגירה'!$B$8+'[1]נתוני אגירה'!$B$4*'נתונים מניתוח אגירה'!E34+'[1]נתוני אגירה'!$B$12)*'[1]נתוני אגירה'!$B$15</f>
        <v>3688053.1369505217</v>
      </c>
      <c r="V34" s="19">
        <f>NPV('[1]נתוני אגירה'!$B$17,'נתונים מניתוח אגירה'!W34:AP34)</f>
        <v>587108.47805729136</v>
      </c>
      <c r="W34">
        <f>$J34*'[1]נתוני אגירה'!$B$16</f>
        <v>68961.5415333899</v>
      </c>
      <c r="X34">
        <f>$J34*'[1]נתוני אגירה'!$B$16</f>
        <v>68961.5415333899</v>
      </c>
      <c r="Y34">
        <f>$J34*'[1]נתוני אגירה'!$B$16</f>
        <v>68961.5415333899</v>
      </c>
      <c r="Z34">
        <f>$J34*'[1]נתוני אגירה'!$B$16</f>
        <v>68961.5415333899</v>
      </c>
      <c r="AA34">
        <f>$J34*'[1]נתוני אגירה'!$B$16</f>
        <v>68961.5415333899</v>
      </c>
      <c r="AB34">
        <f>$J34*'[1]נתוני אגירה'!$B$16</f>
        <v>68961.5415333899</v>
      </c>
      <c r="AC34">
        <f>$J34*'[1]נתוני אגירה'!$B$16</f>
        <v>68961.5415333899</v>
      </c>
      <c r="AD34">
        <f>$J34*'[1]נתוני אגירה'!$B$16</f>
        <v>68961.5415333899</v>
      </c>
      <c r="AE34">
        <f>$J34*'[1]נתוני אגירה'!$B$16</f>
        <v>68961.5415333899</v>
      </c>
      <c r="AF34">
        <f>$J34*'[1]נתוני אגירה'!$B$16</f>
        <v>68961.5415333899</v>
      </c>
      <c r="AG34">
        <f>$J34*'[1]נתוני אגירה'!$B$16</f>
        <v>68961.5415333899</v>
      </c>
      <c r="AH34">
        <f>$J34*'[1]נתוני אגירה'!$B$16</f>
        <v>68961.5415333899</v>
      </c>
      <c r="AI34">
        <f>$J34*'[1]נתוני אגירה'!$B$16</f>
        <v>68961.5415333899</v>
      </c>
      <c r="AJ34">
        <f>$J34*'[1]נתוני אגירה'!$B$16</f>
        <v>68961.5415333899</v>
      </c>
      <c r="AK34">
        <f>$J34*'[1]נתוני אגירה'!$B$16</f>
        <v>68961.5415333899</v>
      </c>
      <c r="AL34">
        <f>$J34*'[1]נתוני אגירה'!$B$16</f>
        <v>68961.5415333899</v>
      </c>
      <c r="AM34">
        <f>$J34*'[1]נתוני אגירה'!$B$16</f>
        <v>68961.5415333899</v>
      </c>
      <c r="AN34">
        <f>$J34*'[1]נתוני אגירה'!$B$16</f>
        <v>68961.5415333899</v>
      </c>
      <c r="AO34">
        <f>$J34*'[1]נתוני אגירה'!$B$16</f>
        <v>68961.5415333899</v>
      </c>
      <c r="AP34">
        <f>$J34*'[1]נתוני אגירה'!$B$16</f>
        <v>68961.5415333899</v>
      </c>
      <c r="AQ34" s="20"/>
      <c r="AR34" s="20"/>
    </row>
    <row r="35" spans="1:44" x14ac:dyDescent="0.3">
      <c r="A35" s="15" t="s">
        <v>21</v>
      </c>
      <c r="B35">
        <v>32</v>
      </c>
      <c r="C35" s="16">
        <v>1</v>
      </c>
      <c r="D35" s="17">
        <v>1875.7971845748336</v>
      </c>
      <c r="E35" s="17">
        <v>9872.6167609201766</v>
      </c>
      <c r="F35" s="16">
        <v>0.54106510826437471</v>
      </c>
      <c r="G35" s="16">
        <v>1.0000000000000002</v>
      </c>
      <c r="H35" s="16">
        <v>0.99999999999999956</v>
      </c>
      <c r="I35" s="16">
        <v>1</v>
      </c>
      <c r="J35" s="8">
        <f t="shared" si="0"/>
        <v>13716206.521621425</v>
      </c>
      <c r="K35" s="8">
        <f t="shared" si="0"/>
        <v>2183510.062516944</v>
      </c>
      <c r="L35" s="17">
        <v>3266423.2873</v>
      </c>
      <c r="M35" s="17">
        <f t="shared" si="1"/>
        <v>24275177.146484856</v>
      </c>
      <c r="N35" s="18">
        <f t="shared" si="2"/>
        <v>15899716.584138369</v>
      </c>
      <c r="O35" s="18">
        <v>24275177.146484856</v>
      </c>
      <c r="P35" s="18">
        <v>2651362.4790684921</v>
      </c>
      <c r="Q35" s="19">
        <f t="shared" si="3"/>
        <v>30192962.912853349</v>
      </c>
      <c r="R35" s="19">
        <f t="shared" si="4"/>
        <v>26926539.625553347</v>
      </c>
      <c r="S35" s="19">
        <f t="shared" si="5"/>
        <v>13716206.521621425</v>
      </c>
      <c r="T35" s="19">
        <f t="shared" si="6"/>
        <v>5449933.3498169445</v>
      </c>
      <c r="U35" s="19">
        <f>(D35*'[1]נתוני אגירה'!$B$8+'[1]נתוני אגירה'!$B$4*'נתונים מניתוח אגירה'!E35+'[1]נתוני אגירה'!$B$12)*'[1]נתוני אגירה'!$B$15</f>
        <v>13716206.521621425</v>
      </c>
      <c r="V35" s="19">
        <f>NPV('[1]נתוני אגירה'!$B$17,'נתונים מניתוח אגירה'!W35:AP35)</f>
        <v>2183510.062516944</v>
      </c>
      <c r="W35">
        <f>$J35*'[1]נתוני אגירה'!$B$16</f>
        <v>256474.27263031842</v>
      </c>
      <c r="X35">
        <f>$J35*'[1]נתוני אגירה'!$B$16</f>
        <v>256474.27263031842</v>
      </c>
      <c r="Y35">
        <f>$J35*'[1]נתוני אגירה'!$B$16</f>
        <v>256474.27263031842</v>
      </c>
      <c r="Z35">
        <f>$J35*'[1]נתוני אגירה'!$B$16</f>
        <v>256474.27263031842</v>
      </c>
      <c r="AA35">
        <f>$J35*'[1]נתוני אגירה'!$B$16</f>
        <v>256474.27263031842</v>
      </c>
      <c r="AB35">
        <f>$J35*'[1]נתוני אגירה'!$B$16</f>
        <v>256474.27263031842</v>
      </c>
      <c r="AC35">
        <f>$J35*'[1]נתוני אגירה'!$B$16</f>
        <v>256474.27263031842</v>
      </c>
      <c r="AD35">
        <f>$J35*'[1]נתוני אגירה'!$B$16</f>
        <v>256474.27263031842</v>
      </c>
      <c r="AE35">
        <f>$J35*'[1]נתוני אגירה'!$B$16</f>
        <v>256474.27263031842</v>
      </c>
      <c r="AF35">
        <f>$J35*'[1]נתוני אגירה'!$B$16</f>
        <v>256474.27263031842</v>
      </c>
      <c r="AG35">
        <f>$J35*'[1]נתוני אגירה'!$B$16</f>
        <v>256474.27263031842</v>
      </c>
      <c r="AH35">
        <f>$J35*'[1]נתוני אגירה'!$B$16</f>
        <v>256474.27263031842</v>
      </c>
      <c r="AI35">
        <f>$J35*'[1]נתוני אגירה'!$B$16</f>
        <v>256474.27263031842</v>
      </c>
      <c r="AJ35">
        <f>$J35*'[1]נתוני אגירה'!$B$16</f>
        <v>256474.27263031842</v>
      </c>
      <c r="AK35">
        <f>$J35*'[1]נתוני אגירה'!$B$16</f>
        <v>256474.27263031842</v>
      </c>
      <c r="AL35">
        <f>$J35*'[1]נתוני אגירה'!$B$16</f>
        <v>256474.27263031842</v>
      </c>
      <c r="AM35">
        <f>$J35*'[1]נתוני אגירה'!$B$16</f>
        <v>256474.27263031842</v>
      </c>
      <c r="AN35">
        <f>$J35*'[1]נתוני אגירה'!$B$16</f>
        <v>256474.27263031842</v>
      </c>
      <c r="AO35">
        <f>$J35*'[1]נתוני אגירה'!$B$16</f>
        <v>256474.27263031842</v>
      </c>
      <c r="AP35">
        <f>$J35*'[1]נתוני אגירה'!$B$16</f>
        <v>256474.27263031842</v>
      </c>
      <c r="AQ35" s="20"/>
      <c r="AR35" s="20"/>
    </row>
    <row r="36" spans="1:44" x14ac:dyDescent="0.3">
      <c r="A36" s="15" t="s">
        <v>11</v>
      </c>
      <c r="B36">
        <v>33</v>
      </c>
      <c r="C36" s="16">
        <v>1</v>
      </c>
      <c r="D36" s="17">
        <v>326.50772278562465</v>
      </c>
      <c r="E36" s="17">
        <v>1718.4616988717089</v>
      </c>
      <c r="F36" s="16">
        <v>0.92195669340547937</v>
      </c>
      <c r="G36" s="16">
        <v>1.0000000000000002</v>
      </c>
      <c r="H36" s="16">
        <v>0.99999999999999944</v>
      </c>
      <c r="I36" s="16">
        <v>1.0000000000000002</v>
      </c>
      <c r="J36" s="8">
        <f t="shared" si="0"/>
        <v>2945089.5128223537</v>
      </c>
      <c r="K36" s="8">
        <f t="shared" si="0"/>
        <v>468834.62830075226</v>
      </c>
      <c r="L36" s="17">
        <v>3851553.2187000001</v>
      </c>
      <c r="M36" s="17">
        <f t="shared" si="1"/>
        <v>24699281.413003221</v>
      </c>
      <c r="N36" s="18">
        <f t="shared" si="2"/>
        <v>3413924.1411231058</v>
      </c>
      <c r="O36" s="18">
        <v>24699281.413003221</v>
      </c>
      <c r="P36" s="18">
        <v>4636511.0332275992</v>
      </c>
      <c r="Q36" s="19">
        <f t="shared" si="3"/>
        <v>33187345.66493082</v>
      </c>
      <c r="R36" s="19">
        <f t="shared" si="4"/>
        <v>29335792.446230821</v>
      </c>
      <c r="S36" s="19">
        <f t="shared" si="5"/>
        <v>2945089.5128223537</v>
      </c>
      <c r="T36" s="19">
        <f t="shared" si="6"/>
        <v>4320387.8470007526</v>
      </c>
      <c r="U36" s="19">
        <f>(D36*'[1]נתוני אגירה'!$B$8+'[1]נתוני אגירה'!$B$4*'נתונים מניתוח אגירה'!E36+'[1]נתוני אגירה'!$B$12)*'[1]נתוני אגירה'!$B$15</f>
        <v>2945089.5128223537</v>
      </c>
      <c r="V36" s="19">
        <f>NPV('[1]נתוני אגירה'!$B$17,'נתונים מניתוח אגירה'!W36:AP36)</f>
        <v>468834.62830075226</v>
      </c>
      <c r="W36">
        <f>$J36*'[1]נתוני אגירה'!$B$16</f>
        <v>55069.139520582372</v>
      </c>
      <c r="X36">
        <f>$J36*'[1]נתוני אגירה'!$B$16</f>
        <v>55069.139520582372</v>
      </c>
      <c r="Y36">
        <f>$J36*'[1]נתוני אגירה'!$B$16</f>
        <v>55069.139520582372</v>
      </c>
      <c r="Z36">
        <f>$J36*'[1]נתוני אגירה'!$B$16</f>
        <v>55069.139520582372</v>
      </c>
      <c r="AA36">
        <f>$J36*'[1]נתוני אגירה'!$B$16</f>
        <v>55069.139520582372</v>
      </c>
      <c r="AB36">
        <f>$J36*'[1]נתוני אגירה'!$B$16</f>
        <v>55069.139520582372</v>
      </c>
      <c r="AC36">
        <f>$J36*'[1]נתוני אגירה'!$B$16</f>
        <v>55069.139520582372</v>
      </c>
      <c r="AD36">
        <f>$J36*'[1]נתוני אגירה'!$B$16</f>
        <v>55069.139520582372</v>
      </c>
      <c r="AE36">
        <f>$J36*'[1]נתוני אגירה'!$B$16</f>
        <v>55069.139520582372</v>
      </c>
      <c r="AF36">
        <f>$J36*'[1]נתוני אגירה'!$B$16</f>
        <v>55069.139520582372</v>
      </c>
      <c r="AG36">
        <f>$J36*'[1]נתוני אגירה'!$B$16</f>
        <v>55069.139520582372</v>
      </c>
      <c r="AH36">
        <f>$J36*'[1]נתוני אגירה'!$B$16</f>
        <v>55069.139520582372</v>
      </c>
      <c r="AI36">
        <f>$J36*'[1]נתוני אגירה'!$B$16</f>
        <v>55069.139520582372</v>
      </c>
      <c r="AJ36">
        <f>$J36*'[1]נתוני אגירה'!$B$16</f>
        <v>55069.139520582372</v>
      </c>
      <c r="AK36">
        <f>$J36*'[1]נתוני אגירה'!$B$16</f>
        <v>55069.139520582372</v>
      </c>
      <c r="AL36">
        <f>$J36*'[1]נתוני אגירה'!$B$16</f>
        <v>55069.139520582372</v>
      </c>
      <c r="AM36">
        <f>$J36*'[1]נתוני אגירה'!$B$16</f>
        <v>55069.139520582372</v>
      </c>
      <c r="AN36">
        <f>$J36*'[1]נתוני אגירה'!$B$16</f>
        <v>55069.139520582372</v>
      </c>
      <c r="AO36">
        <f>$J36*'[1]נתוני אגירה'!$B$16</f>
        <v>55069.139520582372</v>
      </c>
      <c r="AP36">
        <f>$J36*'[1]נתוני אגירה'!$B$16</f>
        <v>55069.139520582372</v>
      </c>
      <c r="AQ36" s="20"/>
      <c r="AR36" s="20"/>
    </row>
    <row r="37" spans="1:44" x14ac:dyDescent="0.3">
      <c r="A37" s="15" t="s">
        <v>13</v>
      </c>
      <c r="B37">
        <v>34</v>
      </c>
      <c r="C37" s="16">
        <v>1</v>
      </c>
      <c r="D37" s="17">
        <v>1373.524357858272</v>
      </c>
      <c r="E37" s="17">
        <v>7229.075567675116</v>
      </c>
      <c r="F37" s="16">
        <v>0.81058652244420515</v>
      </c>
      <c r="G37" s="16">
        <v>1.0000000000000002</v>
      </c>
      <c r="H37" s="16">
        <v>0.99999999999999967</v>
      </c>
      <c r="I37" s="16">
        <v>1.0000000000000004</v>
      </c>
      <c r="J37" s="8">
        <f t="shared" si="0"/>
        <v>10224257.779740408</v>
      </c>
      <c r="K37" s="8">
        <f t="shared" si="0"/>
        <v>1627619.8312294926</v>
      </c>
      <c r="L37" s="17">
        <v>7248048.2973999996</v>
      </c>
      <c r="M37" s="17">
        <f t="shared" si="1"/>
        <v>42656267.957444519</v>
      </c>
      <c r="N37" s="18">
        <f t="shared" si="2"/>
        <v>11851877.610969901</v>
      </c>
      <c r="O37" s="18">
        <v>42656267.957444519</v>
      </c>
      <c r="P37" s="18">
        <v>7959755.1223372463</v>
      </c>
      <c r="Q37" s="19">
        <f t="shared" si="3"/>
        <v>57864071.377181761</v>
      </c>
      <c r="R37" s="19">
        <f t="shared" si="4"/>
        <v>50616023.079781763</v>
      </c>
      <c r="S37" s="19">
        <f t="shared" si="5"/>
        <v>10224257.779740408</v>
      </c>
      <c r="T37" s="19">
        <f t="shared" si="6"/>
        <v>8875668.1286294926</v>
      </c>
      <c r="U37" s="19">
        <f>(D37*'[1]נתוני אגירה'!$B$8+'[1]נתוני אגירה'!$B$4*'נתונים מניתוח אגירה'!E37+'[1]נתוני אגירה'!$B$12)*'[1]נתוני אגירה'!$B$15</f>
        <v>10224257.779740408</v>
      </c>
      <c r="V37" s="19">
        <f>NPV('[1]נתוני אגירה'!$B$17,'נתונים מניתוח אגירה'!W37:AP37)</f>
        <v>1627619.8312294926</v>
      </c>
      <c r="W37">
        <f>$J37*'[1]נתוני אגירה'!$B$16</f>
        <v>191179.61464857066</v>
      </c>
      <c r="X37">
        <f>$J37*'[1]נתוני אגירה'!$B$16</f>
        <v>191179.61464857066</v>
      </c>
      <c r="Y37">
        <f>$J37*'[1]נתוני אגירה'!$B$16</f>
        <v>191179.61464857066</v>
      </c>
      <c r="Z37">
        <f>$J37*'[1]נתוני אגירה'!$B$16</f>
        <v>191179.61464857066</v>
      </c>
      <c r="AA37">
        <f>$J37*'[1]נתוני אגירה'!$B$16</f>
        <v>191179.61464857066</v>
      </c>
      <c r="AB37">
        <f>$J37*'[1]נתוני אגירה'!$B$16</f>
        <v>191179.61464857066</v>
      </c>
      <c r="AC37">
        <f>$J37*'[1]נתוני אגירה'!$B$16</f>
        <v>191179.61464857066</v>
      </c>
      <c r="AD37">
        <f>$J37*'[1]נתוני אגירה'!$B$16</f>
        <v>191179.61464857066</v>
      </c>
      <c r="AE37">
        <f>$J37*'[1]נתוני אגירה'!$B$16</f>
        <v>191179.61464857066</v>
      </c>
      <c r="AF37">
        <f>$J37*'[1]נתוני אגירה'!$B$16</f>
        <v>191179.61464857066</v>
      </c>
      <c r="AG37">
        <f>$J37*'[1]נתוני אגירה'!$B$16</f>
        <v>191179.61464857066</v>
      </c>
      <c r="AH37">
        <f>$J37*'[1]נתוני אגירה'!$B$16</f>
        <v>191179.61464857066</v>
      </c>
      <c r="AI37">
        <f>$J37*'[1]נתוני אגירה'!$B$16</f>
        <v>191179.61464857066</v>
      </c>
      <c r="AJ37">
        <f>$J37*'[1]נתוני אגירה'!$B$16</f>
        <v>191179.61464857066</v>
      </c>
      <c r="AK37">
        <f>$J37*'[1]נתוני אגירה'!$B$16</f>
        <v>191179.61464857066</v>
      </c>
      <c r="AL37">
        <f>$J37*'[1]נתוני אגירה'!$B$16</f>
        <v>191179.61464857066</v>
      </c>
      <c r="AM37">
        <f>$J37*'[1]נתוני אגירה'!$B$16</f>
        <v>191179.61464857066</v>
      </c>
      <c r="AN37">
        <f>$J37*'[1]נתוני אגירה'!$B$16</f>
        <v>191179.61464857066</v>
      </c>
      <c r="AO37">
        <f>$J37*'[1]נתוני אגירה'!$B$16</f>
        <v>191179.61464857066</v>
      </c>
      <c r="AP37">
        <f>$J37*'[1]נתוני אגירה'!$B$16</f>
        <v>191179.61464857066</v>
      </c>
      <c r="AQ37" s="20"/>
      <c r="AR37" s="20"/>
    </row>
    <row r="38" spans="1:44" x14ac:dyDescent="0.3">
      <c r="A38" s="15" t="s">
        <v>8</v>
      </c>
      <c r="B38">
        <v>35</v>
      </c>
      <c r="C38" s="16">
        <v>1</v>
      </c>
      <c r="D38" s="17">
        <v>55524.856506612174</v>
      </c>
      <c r="E38" s="17">
        <v>292236.08687690622</v>
      </c>
      <c r="F38" s="16">
        <v>0.20249584660620459</v>
      </c>
      <c r="G38" s="16">
        <v>1.0000000000000002</v>
      </c>
      <c r="H38" s="16">
        <v>0.99999999999999967</v>
      </c>
      <c r="I38" s="16">
        <v>1.0000000000000002</v>
      </c>
      <c r="J38" s="8">
        <f t="shared" si="0"/>
        <v>386700280.59020782</v>
      </c>
      <c r="K38" s="8">
        <f t="shared" si="0"/>
        <v>61559583.002475113</v>
      </c>
      <c r="L38" s="17">
        <v>83225551.665700004</v>
      </c>
      <c r="M38" s="17">
        <f t="shared" si="1"/>
        <v>407612758.67175233</v>
      </c>
      <c r="N38" s="18">
        <f t="shared" si="2"/>
        <v>448259863.59268296</v>
      </c>
      <c r="O38" s="18">
        <v>407612758.67175233</v>
      </c>
      <c r="P38" s="18">
        <v>192233605.69551533</v>
      </c>
      <c r="Q38" s="19">
        <f t="shared" si="3"/>
        <v>683071916.03296769</v>
      </c>
      <c r="R38" s="19">
        <f t="shared" si="4"/>
        <v>599846364.36726773</v>
      </c>
      <c r="S38" s="19">
        <f t="shared" si="5"/>
        <v>386700280.59020782</v>
      </c>
      <c r="T38" s="19">
        <f t="shared" si="6"/>
        <v>144785134.6681751</v>
      </c>
      <c r="U38" s="19">
        <f>(D38*'[1]נתוני אגירה'!$B$8+'[1]נתוני אגירה'!$B$4*'נתונים מניתוח אגירה'!E38+'[1]נתוני אגירה'!$B$12)*'[1]נתוני אגירה'!$B$15</f>
        <v>386700280.59020782</v>
      </c>
      <c r="V38" s="19">
        <f>NPV('[1]נתוני אגירה'!$B$17,'נתונים מניתוח אגירה'!W38:AP38)</f>
        <v>61559583.002475113</v>
      </c>
      <c r="W38">
        <f>$J38*'[1]נתוני אגירה'!$B$16</f>
        <v>7230765.5206251191</v>
      </c>
      <c r="X38">
        <f>$J38*'[1]נתוני אגירה'!$B$16</f>
        <v>7230765.5206251191</v>
      </c>
      <c r="Y38">
        <f>$J38*'[1]נתוני אגירה'!$B$16</f>
        <v>7230765.5206251191</v>
      </c>
      <c r="Z38">
        <f>$J38*'[1]נתוני אגירה'!$B$16</f>
        <v>7230765.5206251191</v>
      </c>
      <c r="AA38">
        <f>$J38*'[1]נתוני אגירה'!$B$16</f>
        <v>7230765.5206251191</v>
      </c>
      <c r="AB38">
        <f>$J38*'[1]נתוני אגירה'!$B$16</f>
        <v>7230765.5206251191</v>
      </c>
      <c r="AC38">
        <f>$J38*'[1]נתוני אגירה'!$B$16</f>
        <v>7230765.5206251191</v>
      </c>
      <c r="AD38">
        <f>$J38*'[1]נתוני אגירה'!$B$16</f>
        <v>7230765.5206251191</v>
      </c>
      <c r="AE38">
        <f>$J38*'[1]נתוני אגירה'!$B$16</f>
        <v>7230765.5206251191</v>
      </c>
      <c r="AF38">
        <f>$J38*'[1]נתוני אגירה'!$B$16</f>
        <v>7230765.5206251191</v>
      </c>
      <c r="AG38">
        <f>$J38*'[1]נתוני אגירה'!$B$16</f>
        <v>7230765.5206251191</v>
      </c>
      <c r="AH38">
        <f>$J38*'[1]נתוני אגירה'!$B$16</f>
        <v>7230765.5206251191</v>
      </c>
      <c r="AI38">
        <f>$J38*'[1]נתוני אגירה'!$B$16</f>
        <v>7230765.5206251191</v>
      </c>
      <c r="AJ38">
        <f>$J38*'[1]נתוני אגירה'!$B$16</f>
        <v>7230765.5206251191</v>
      </c>
      <c r="AK38">
        <f>$J38*'[1]נתוני אגירה'!$B$16</f>
        <v>7230765.5206251191</v>
      </c>
      <c r="AL38">
        <f>$J38*'[1]נתוני אגירה'!$B$16</f>
        <v>7230765.5206251191</v>
      </c>
      <c r="AM38">
        <f>$J38*'[1]נתוני אגירה'!$B$16</f>
        <v>7230765.5206251191</v>
      </c>
      <c r="AN38">
        <f>$J38*'[1]נתוני אגירה'!$B$16</f>
        <v>7230765.5206251191</v>
      </c>
      <c r="AO38">
        <f>$J38*'[1]נתוני אגירה'!$B$16</f>
        <v>7230765.5206251191</v>
      </c>
      <c r="AP38">
        <f>$J38*'[1]נתוני אגירה'!$B$16</f>
        <v>7230765.5206251191</v>
      </c>
      <c r="AQ38" s="20"/>
      <c r="AR38" s="20"/>
    </row>
    <row r="39" spans="1:44" x14ac:dyDescent="0.3">
      <c r="A39" s="15" t="s">
        <v>39</v>
      </c>
      <c r="B39">
        <v>36</v>
      </c>
      <c r="C39" s="16">
        <v>1</v>
      </c>
      <c r="D39" s="17">
        <v>834.96292111762546</v>
      </c>
      <c r="E39" s="17">
        <v>4394.5416900927657</v>
      </c>
      <c r="F39" s="16">
        <v>0.26791720544807468</v>
      </c>
      <c r="G39" s="16">
        <v>1.0000000000000002</v>
      </c>
      <c r="H39" s="16">
        <v>0.99999999999999989</v>
      </c>
      <c r="I39" s="16">
        <v>1.0000000000000002</v>
      </c>
      <c r="J39" s="8">
        <f t="shared" si="0"/>
        <v>6480019.924497257</v>
      </c>
      <c r="K39" s="8">
        <f t="shared" si="0"/>
        <v>1031567.1966695817</v>
      </c>
      <c r="L39" s="17">
        <v>1425192.5926999999</v>
      </c>
      <c r="M39" s="17">
        <f t="shared" si="1"/>
        <v>8436979.8682746533</v>
      </c>
      <c r="N39" s="18">
        <f t="shared" si="2"/>
        <v>7511587.1211668383</v>
      </c>
      <c r="O39" s="18">
        <v>8436979.8682746533</v>
      </c>
      <c r="P39" s="18">
        <v>1495102.133691994</v>
      </c>
      <c r="Q39" s="19">
        <f t="shared" si="3"/>
        <v>11357274.594666647</v>
      </c>
      <c r="R39" s="19">
        <f t="shared" si="4"/>
        <v>9932082.0019666478</v>
      </c>
      <c r="S39" s="19">
        <f t="shared" si="5"/>
        <v>6480019.924497257</v>
      </c>
      <c r="T39" s="19">
        <f t="shared" si="6"/>
        <v>2456759.7893695817</v>
      </c>
      <c r="U39" s="19">
        <f>(D39*'[1]נתוני אגירה'!$B$8+'[1]נתוני אגירה'!$B$4*'נתונים מניתוח אגירה'!E39+'[1]נתוני אגירה'!$B$12)*'[1]נתוני אגירה'!$B$15</f>
        <v>6480019.924497257</v>
      </c>
      <c r="V39" s="19">
        <f>NPV('[1]נתוני אגירה'!$B$17,'נתונים מניתוח אגירה'!W39:AP39)</f>
        <v>1031567.1966695817</v>
      </c>
      <c r="W39">
        <f>$J39*'[1]נתוני אגירה'!$B$16</f>
        <v>121167.4958484761</v>
      </c>
      <c r="X39">
        <f>$J39*'[1]נתוני אגירה'!$B$16</f>
        <v>121167.4958484761</v>
      </c>
      <c r="Y39">
        <f>$J39*'[1]נתוני אגירה'!$B$16</f>
        <v>121167.4958484761</v>
      </c>
      <c r="Z39">
        <f>$J39*'[1]נתוני אגירה'!$B$16</f>
        <v>121167.4958484761</v>
      </c>
      <c r="AA39">
        <f>$J39*'[1]נתוני אגירה'!$B$16</f>
        <v>121167.4958484761</v>
      </c>
      <c r="AB39">
        <f>$J39*'[1]נתוני אגירה'!$B$16</f>
        <v>121167.4958484761</v>
      </c>
      <c r="AC39">
        <f>$J39*'[1]נתוני אגירה'!$B$16</f>
        <v>121167.4958484761</v>
      </c>
      <c r="AD39">
        <f>$J39*'[1]נתוני אגירה'!$B$16</f>
        <v>121167.4958484761</v>
      </c>
      <c r="AE39">
        <f>$J39*'[1]נתוני אגירה'!$B$16</f>
        <v>121167.4958484761</v>
      </c>
      <c r="AF39">
        <f>$J39*'[1]נתוני אגירה'!$B$16</f>
        <v>121167.4958484761</v>
      </c>
      <c r="AG39">
        <f>$J39*'[1]נתוני אגירה'!$B$16</f>
        <v>121167.4958484761</v>
      </c>
      <c r="AH39">
        <f>$J39*'[1]נתוני אגירה'!$B$16</f>
        <v>121167.4958484761</v>
      </c>
      <c r="AI39">
        <f>$J39*'[1]נתוני אגירה'!$B$16</f>
        <v>121167.4958484761</v>
      </c>
      <c r="AJ39">
        <f>$J39*'[1]נתוני אגירה'!$B$16</f>
        <v>121167.4958484761</v>
      </c>
      <c r="AK39">
        <f>$J39*'[1]נתוני אגירה'!$B$16</f>
        <v>121167.4958484761</v>
      </c>
      <c r="AL39">
        <f>$J39*'[1]נתוני אגירה'!$B$16</f>
        <v>121167.4958484761</v>
      </c>
      <c r="AM39">
        <f>$J39*'[1]נתוני אגירה'!$B$16</f>
        <v>121167.4958484761</v>
      </c>
      <c r="AN39">
        <f>$J39*'[1]נתוני אגירה'!$B$16</f>
        <v>121167.4958484761</v>
      </c>
      <c r="AO39">
        <f>$J39*'[1]נתוני אגירה'!$B$16</f>
        <v>121167.4958484761</v>
      </c>
      <c r="AP39">
        <f>$J39*'[1]נתוני אגירה'!$B$16</f>
        <v>121167.4958484761</v>
      </c>
      <c r="AQ39" s="20"/>
      <c r="AR39" s="20"/>
    </row>
    <row r="40" spans="1:44" x14ac:dyDescent="0.3">
      <c r="A40" s="15" t="s">
        <v>42</v>
      </c>
      <c r="B40">
        <v>37</v>
      </c>
      <c r="C40" s="16">
        <v>1</v>
      </c>
      <c r="D40" s="17">
        <v>1113.5799370494951</v>
      </c>
      <c r="E40" s="17">
        <v>5860.9470371026064</v>
      </c>
      <c r="F40" s="16">
        <v>0.19453565415405644</v>
      </c>
      <c r="G40" s="16">
        <v>1</v>
      </c>
      <c r="H40" s="16">
        <v>0.99999999999999978</v>
      </c>
      <c r="I40" s="16">
        <v>1</v>
      </c>
      <c r="J40" s="8">
        <f t="shared" si="0"/>
        <v>8417047.5447450951</v>
      </c>
      <c r="K40" s="8">
        <f t="shared" si="0"/>
        <v>1339926.4571923246</v>
      </c>
      <c r="L40" s="17">
        <v>1522487.9883999999</v>
      </c>
      <c r="M40" s="17">
        <f t="shared" si="1"/>
        <v>9894468.1111081019</v>
      </c>
      <c r="N40" s="18">
        <f t="shared" si="2"/>
        <v>9756974.0019374192</v>
      </c>
      <c r="O40" s="18">
        <v>9894468.1111081019</v>
      </c>
      <c r="P40" s="18">
        <v>2613869.5387701914</v>
      </c>
      <c r="Q40" s="19">
        <f t="shared" si="3"/>
        <v>14030825.638278292</v>
      </c>
      <c r="R40" s="19">
        <f t="shared" si="4"/>
        <v>12508337.649878293</v>
      </c>
      <c r="S40" s="19">
        <f t="shared" si="5"/>
        <v>8417047.5447450951</v>
      </c>
      <c r="T40" s="19">
        <f t="shared" si="6"/>
        <v>2862414.4455923242</v>
      </c>
      <c r="U40" s="19">
        <f>(D40*'[1]נתוני אגירה'!$B$8+'[1]נתוני אגירה'!$B$4*'נתונים מניתוח אגירה'!E40+'[1]נתוני אגירה'!$B$12)*'[1]נתוני אגירה'!$B$15</f>
        <v>8417047.5447450951</v>
      </c>
      <c r="V40" s="19">
        <f>NPV('[1]נתוני אגירה'!$B$17,'נתונים מניתוח אגירה'!W40:AP40)</f>
        <v>1339926.4571923246</v>
      </c>
      <c r="W40">
        <f>$J40*'[1]נתוני אגירה'!$B$16</f>
        <v>157387.25888461719</v>
      </c>
      <c r="X40">
        <f>$J40*'[1]נתוני אגירה'!$B$16</f>
        <v>157387.25888461719</v>
      </c>
      <c r="Y40">
        <f>$J40*'[1]נתוני אגירה'!$B$16</f>
        <v>157387.25888461719</v>
      </c>
      <c r="Z40">
        <f>$J40*'[1]נתוני אגירה'!$B$16</f>
        <v>157387.25888461719</v>
      </c>
      <c r="AA40">
        <f>$J40*'[1]נתוני אגירה'!$B$16</f>
        <v>157387.25888461719</v>
      </c>
      <c r="AB40">
        <f>$J40*'[1]נתוני אגירה'!$B$16</f>
        <v>157387.25888461719</v>
      </c>
      <c r="AC40">
        <f>$J40*'[1]נתוני אגירה'!$B$16</f>
        <v>157387.25888461719</v>
      </c>
      <c r="AD40">
        <f>$J40*'[1]נתוני אגירה'!$B$16</f>
        <v>157387.25888461719</v>
      </c>
      <c r="AE40">
        <f>$J40*'[1]נתוני אגירה'!$B$16</f>
        <v>157387.25888461719</v>
      </c>
      <c r="AF40">
        <f>$J40*'[1]נתוני אגירה'!$B$16</f>
        <v>157387.25888461719</v>
      </c>
      <c r="AG40">
        <f>$J40*'[1]נתוני אגירה'!$B$16</f>
        <v>157387.25888461719</v>
      </c>
      <c r="AH40">
        <f>$J40*'[1]נתוני אגירה'!$B$16</f>
        <v>157387.25888461719</v>
      </c>
      <c r="AI40">
        <f>$J40*'[1]נתוני אגירה'!$B$16</f>
        <v>157387.25888461719</v>
      </c>
      <c r="AJ40">
        <f>$J40*'[1]נתוני אגירה'!$B$16</f>
        <v>157387.25888461719</v>
      </c>
      <c r="AK40">
        <f>$J40*'[1]נתוני אגירה'!$B$16</f>
        <v>157387.25888461719</v>
      </c>
      <c r="AL40">
        <f>$J40*'[1]נתוני אגירה'!$B$16</f>
        <v>157387.25888461719</v>
      </c>
      <c r="AM40">
        <f>$J40*'[1]נתוני אגירה'!$B$16</f>
        <v>157387.25888461719</v>
      </c>
      <c r="AN40">
        <f>$J40*'[1]נתוני אגירה'!$B$16</f>
        <v>157387.25888461719</v>
      </c>
      <c r="AO40">
        <f>$J40*'[1]נתוני אגירה'!$B$16</f>
        <v>157387.25888461719</v>
      </c>
      <c r="AP40">
        <f>$J40*'[1]נתוני אגירה'!$B$16</f>
        <v>157387.25888461719</v>
      </c>
      <c r="AQ40" s="20"/>
      <c r="AR40" s="20"/>
    </row>
    <row r="41" spans="1:44" x14ac:dyDescent="0.3">
      <c r="A41" s="15" t="s">
        <v>29</v>
      </c>
      <c r="B41">
        <v>38</v>
      </c>
      <c r="C41" s="16">
        <v>1</v>
      </c>
      <c r="D41" s="17">
        <v>1310.9393244353564</v>
      </c>
      <c r="E41" s="17">
        <v>6899.6806549229286</v>
      </c>
      <c r="F41" s="16">
        <v>0.23828628481240047</v>
      </c>
      <c r="G41" s="16">
        <v>1.0000000000000002</v>
      </c>
      <c r="H41" s="16">
        <v>0.99999999999999978</v>
      </c>
      <c r="I41" s="16">
        <v>1</v>
      </c>
      <c r="J41" s="8">
        <f t="shared" si="0"/>
        <v>9789148.179743953</v>
      </c>
      <c r="K41" s="8">
        <f t="shared" si="0"/>
        <v>1558353.8728617502</v>
      </c>
      <c r="L41" s="17">
        <v>2030369.4014000001</v>
      </c>
      <c r="M41" s="17">
        <f t="shared" si="1"/>
        <v>11555146.241415771</v>
      </c>
      <c r="N41" s="18">
        <f t="shared" si="2"/>
        <v>11347502.052605703</v>
      </c>
      <c r="O41" s="18">
        <v>11555146.241415771</v>
      </c>
      <c r="P41" s="18">
        <v>2136464.3816072298</v>
      </c>
      <c r="Q41" s="19">
        <f t="shared" si="3"/>
        <v>15721980.024422999</v>
      </c>
      <c r="R41" s="19">
        <f t="shared" si="4"/>
        <v>13691610.623023</v>
      </c>
      <c r="S41" s="19">
        <f t="shared" si="5"/>
        <v>9789148.179743953</v>
      </c>
      <c r="T41" s="19">
        <f t="shared" si="6"/>
        <v>3588723.2742617503</v>
      </c>
      <c r="U41" s="19">
        <f>(D41*'[1]נתוני אגירה'!$B$8+'[1]נתוני אגירה'!$B$4*'נתונים מניתוח אגירה'!E41+'[1]נתוני אגירה'!$B$12)*'[1]נתוני אגירה'!$B$15</f>
        <v>9789148.179743953</v>
      </c>
      <c r="V41" s="19">
        <f>NPV('[1]נתוני אגירה'!$B$17,'נתונים מניתוח אגירה'!W41:AP41)</f>
        <v>1558353.8728617502</v>
      </c>
      <c r="W41">
        <f>$J41*'[1]נתוני אגירה'!$B$16</f>
        <v>183043.66116918487</v>
      </c>
      <c r="X41">
        <f>$J41*'[1]נתוני אגירה'!$B$16</f>
        <v>183043.66116918487</v>
      </c>
      <c r="Y41">
        <f>$J41*'[1]נתוני אגירה'!$B$16</f>
        <v>183043.66116918487</v>
      </c>
      <c r="Z41">
        <f>$J41*'[1]נתוני אגירה'!$B$16</f>
        <v>183043.66116918487</v>
      </c>
      <c r="AA41">
        <f>$J41*'[1]נתוני אגירה'!$B$16</f>
        <v>183043.66116918487</v>
      </c>
      <c r="AB41">
        <f>$J41*'[1]נתוני אגירה'!$B$16</f>
        <v>183043.66116918487</v>
      </c>
      <c r="AC41">
        <f>$J41*'[1]נתוני אגירה'!$B$16</f>
        <v>183043.66116918487</v>
      </c>
      <c r="AD41">
        <f>$J41*'[1]נתוני אגירה'!$B$16</f>
        <v>183043.66116918487</v>
      </c>
      <c r="AE41">
        <f>$J41*'[1]נתוני אגירה'!$B$16</f>
        <v>183043.66116918487</v>
      </c>
      <c r="AF41">
        <f>$J41*'[1]נתוני אגירה'!$B$16</f>
        <v>183043.66116918487</v>
      </c>
      <c r="AG41">
        <f>$J41*'[1]נתוני אגירה'!$B$16</f>
        <v>183043.66116918487</v>
      </c>
      <c r="AH41">
        <f>$J41*'[1]נתוני אגירה'!$B$16</f>
        <v>183043.66116918487</v>
      </c>
      <c r="AI41">
        <f>$J41*'[1]נתוני אגירה'!$B$16</f>
        <v>183043.66116918487</v>
      </c>
      <c r="AJ41">
        <f>$J41*'[1]נתוני אגירה'!$B$16</f>
        <v>183043.66116918487</v>
      </c>
      <c r="AK41">
        <f>$J41*'[1]נתוני אגירה'!$B$16</f>
        <v>183043.66116918487</v>
      </c>
      <c r="AL41">
        <f>$J41*'[1]נתוני אגירה'!$B$16</f>
        <v>183043.66116918487</v>
      </c>
      <c r="AM41">
        <f>$J41*'[1]נתוני אגירה'!$B$16</f>
        <v>183043.66116918487</v>
      </c>
      <c r="AN41">
        <f>$J41*'[1]נתוני אגירה'!$B$16</f>
        <v>183043.66116918487</v>
      </c>
      <c r="AO41">
        <f>$J41*'[1]נתוני אגירה'!$B$16</f>
        <v>183043.66116918487</v>
      </c>
      <c r="AP41">
        <f>$J41*'[1]נתוני אגירה'!$B$16</f>
        <v>183043.66116918487</v>
      </c>
      <c r="AQ41" s="20"/>
      <c r="AR41" s="20"/>
    </row>
    <row r="42" spans="1:44" x14ac:dyDescent="0.3">
      <c r="A42" s="15" t="s">
        <v>16</v>
      </c>
      <c r="B42">
        <v>39</v>
      </c>
      <c r="C42" s="16">
        <v>1</v>
      </c>
      <c r="D42" s="17">
        <v>733.39436470637963</v>
      </c>
      <c r="E42" s="17">
        <v>3859.970340559893</v>
      </c>
      <c r="F42" s="16">
        <v>0.58455243214779073</v>
      </c>
      <c r="G42" s="16">
        <v>1</v>
      </c>
      <c r="H42" s="16">
        <v>0.99999999999999967</v>
      </c>
      <c r="I42" s="16">
        <v>1</v>
      </c>
      <c r="J42" s="8">
        <f t="shared" si="0"/>
        <v>5773885.3818554226</v>
      </c>
      <c r="K42" s="8">
        <f t="shared" si="0"/>
        <v>919156.24128488707</v>
      </c>
      <c r="L42" s="17">
        <v>2030384.3084</v>
      </c>
      <c r="M42" s="17">
        <f t="shared" si="1"/>
        <v>11949378.34722239</v>
      </c>
      <c r="N42" s="18">
        <f t="shared" si="2"/>
        <v>6693041.6231403099</v>
      </c>
      <c r="O42" s="18">
        <v>11949378.34722239</v>
      </c>
      <c r="P42" s="18">
        <v>1942946.6803875733</v>
      </c>
      <c r="Q42" s="19">
        <f t="shared" si="3"/>
        <v>15922709.336009962</v>
      </c>
      <c r="R42" s="19">
        <f t="shared" si="4"/>
        <v>13892325.027609963</v>
      </c>
      <c r="S42" s="19">
        <f t="shared" si="5"/>
        <v>5773885.3818554226</v>
      </c>
      <c r="T42" s="19">
        <f t="shared" si="6"/>
        <v>2949540.5496848868</v>
      </c>
      <c r="U42" s="19">
        <f>(D42*'[1]נתוני אגירה'!$B$8+'[1]נתוני אגירה'!$B$4*'נתונים מניתוח אגירה'!E42+'[1]נתוני אגירה'!$B$12)*'[1]נתוני אגירה'!$B$15</f>
        <v>5773885.3818554226</v>
      </c>
      <c r="V42" s="19">
        <f>NPV('[1]נתוני אגירה'!$B$17,'נתונים מניתוח אגירה'!W42:AP42)</f>
        <v>919156.24128488707</v>
      </c>
      <c r="W42">
        <f>$J42*'[1]נתוני אגירה'!$B$16</f>
        <v>107963.74720866646</v>
      </c>
      <c r="X42">
        <f>$J42*'[1]נתוני אגירה'!$B$16</f>
        <v>107963.74720866646</v>
      </c>
      <c r="Y42">
        <f>$J42*'[1]נתוני אגירה'!$B$16</f>
        <v>107963.74720866646</v>
      </c>
      <c r="Z42">
        <f>$J42*'[1]נתוני אגירה'!$B$16</f>
        <v>107963.74720866646</v>
      </c>
      <c r="AA42">
        <f>$J42*'[1]נתוני אגירה'!$B$16</f>
        <v>107963.74720866646</v>
      </c>
      <c r="AB42">
        <f>$J42*'[1]נתוני אגירה'!$B$16</f>
        <v>107963.74720866646</v>
      </c>
      <c r="AC42">
        <f>$J42*'[1]נתוני אגירה'!$B$16</f>
        <v>107963.74720866646</v>
      </c>
      <c r="AD42">
        <f>$J42*'[1]נתוני אגירה'!$B$16</f>
        <v>107963.74720866646</v>
      </c>
      <c r="AE42">
        <f>$J42*'[1]נתוני אגירה'!$B$16</f>
        <v>107963.74720866646</v>
      </c>
      <c r="AF42">
        <f>$J42*'[1]נתוני אגירה'!$B$16</f>
        <v>107963.74720866646</v>
      </c>
      <c r="AG42">
        <f>$J42*'[1]נתוני אגירה'!$B$16</f>
        <v>107963.74720866646</v>
      </c>
      <c r="AH42">
        <f>$J42*'[1]נתוני אגירה'!$B$16</f>
        <v>107963.74720866646</v>
      </c>
      <c r="AI42">
        <f>$J42*'[1]נתוני אגירה'!$B$16</f>
        <v>107963.74720866646</v>
      </c>
      <c r="AJ42">
        <f>$J42*'[1]נתוני אגירה'!$B$16</f>
        <v>107963.74720866646</v>
      </c>
      <c r="AK42">
        <f>$J42*'[1]נתוני אגירה'!$B$16</f>
        <v>107963.74720866646</v>
      </c>
      <c r="AL42">
        <f>$J42*'[1]נתוני אגירה'!$B$16</f>
        <v>107963.74720866646</v>
      </c>
      <c r="AM42">
        <f>$J42*'[1]נתוני אגירה'!$B$16</f>
        <v>107963.74720866646</v>
      </c>
      <c r="AN42">
        <f>$J42*'[1]נתוני אגירה'!$B$16</f>
        <v>107963.74720866646</v>
      </c>
      <c r="AO42">
        <f>$J42*'[1]נתוני אגירה'!$B$16</f>
        <v>107963.74720866646</v>
      </c>
      <c r="AP42">
        <f>$J42*'[1]נתוני אגירה'!$B$16</f>
        <v>107963.74720866646</v>
      </c>
      <c r="AQ42" s="20"/>
      <c r="AR42" s="20"/>
    </row>
    <row r="43" spans="1:44" x14ac:dyDescent="0.3">
      <c r="A43" s="15" t="s">
        <v>80</v>
      </c>
      <c r="B43">
        <v>40</v>
      </c>
      <c r="C43" s="16">
        <v>1</v>
      </c>
      <c r="D43" s="17">
        <v>749.44980460384716</v>
      </c>
      <c r="E43" s="17">
        <v>3944.4726558097218</v>
      </c>
      <c r="F43" s="16">
        <v>0.67534341592689784</v>
      </c>
      <c r="G43" s="16">
        <v>1.0000000000000002</v>
      </c>
      <c r="H43" s="16">
        <v>0.99999999999999989</v>
      </c>
      <c r="I43" s="16">
        <v>1.0000000000000002</v>
      </c>
      <c r="J43" s="8">
        <f t="shared" si="0"/>
        <v>5885507.5325435502</v>
      </c>
      <c r="K43" s="8">
        <f t="shared" si="0"/>
        <v>936925.59236917645</v>
      </c>
      <c r="L43" s="17">
        <v>3414895.7872000001</v>
      </c>
      <c r="M43" s="17">
        <f t="shared" si="1"/>
        <v>14814070.683289755</v>
      </c>
      <c r="N43" s="18">
        <f t="shared" si="2"/>
        <v>6822433.1249127267</v>
      </c>
      <c r="O43" s="18">
        <v>14814070.683289755</v>
      </c>
      <c r="P43" s="18">
        <v>7828332.1796891075</v>
      </c>
      <c r="Q43" s="19">
        <f t="shared" si="3"/>
        <v>26057298.650178865</v>
      </c>
      <c r="R43" s="19">
        <f t="shared" si="4"/>
        <v>22642402.862978864</v>
      </c>
      <c r="S43" s="19">
        <f t="shared" si="5"/>
        <v>5885507.5325435502</v>
      </c>
      <c r="T43" s="19">
        <f t="shared" si="6"/>
        <v>4351821.3795691766</v>
      </c>
      <c r="U43" s="19">
        <f>(D43*'[1]נתוני אגירה'!$B$8+'[1]נתוני אגירה'!$B$4*'נתונים מניתוח אגירה'!E43+'[1]נתוני אגירה'!$B$12)*'[1]נתוני אגירה'!$B$15</f>
        <v>5885507.5325435502</v>
      </c>
      <c r="V43" s="19">
        <f>NPV('[1]נתוני אגירה'!$B$17,'נתונים מניתוח אגירה'!W43:AP43)</f>
        <v>936925.59236917645</v>
      </c>
      <c r="W43">
        <f>$J43*'[1]נתוני אגירה'!$B$16</f>
        <v>110050.92851947871</v>
      </c>
      <c r="X43">
        <f>$J43*'[1]נתוני אגירה'!$B$16</f>
        <v>110050.92851947871</v>
      </c>
      <c r="Y43">
        <f>$J43*'[1]נתוני אגירה'!$B$16</f>
        <v>110050.92851947871</v>
      </c>
      <c r="Z43">
        <f>$J43*'[1]נתוני אגירה'!$B$16</f>
        <v>110050.92851947871</v>
      </c>
      <c r="AA43">
        <f>$J43*'[1]נתוני אגירה'!$B$16</f>
        <v>110050.92851947871</v>
      </c>
      <c r="AB43">
        <f>$J43*'[1]נתוני אגירה'!$B$16</f>
        <v>110050.92851947871</v>
      </c>
      <c r="AC43">
        <f>$J43*'[1]נתוני אגירה'!$B$16</f>
        <v>110050.92851947871</v>
      </c>
      <c r="AD43">
        <f>$J43*'[1]נתוני אגירה'!$B$16</f>
        <v>110050.92851947871</v>
      </c>
      <c r="AE43">
        <f>$J43*'[1]נתוני אגירה'!$B$16</f>
        <v>110050.92851947871</v>
      </c>
      <c r="AF43">
        <f>$J43*'[1]נתוני אגירה'!$B$16</f>
        <v>110050.92851947871</v>
      </c>
      <c r="AG43">
        <f>$J43*'[1]נתוני אגירה'!$B$16</f>
        <v>110050.92851947871</v>
      </c>
      <c r="AH43">
        <f>$J43*'[1]נתוני אגירה'!$B$16</f>
        <v>110050.92851947871</v>
      </c>
      <c r="AI43">
        <f>$J43*'[1]נתוני אגירה'!$B$16</f>
        <v>110050.92851947871</v>
      </c>
      <c r="AJ43">
        <f>$J43*'[1]נתוני אגירה'!$B$16</f>
        <v>110050.92851947871</v>
      </c>
      <c r="AK43">
        <f>$J43*'[1]נתוני אגירה'!$B$16</f>
        <v>110050.92851947871</v>
      </c>
      <c r="AL43">
        <f>$J43*'[1]נתוני אגירה'!$B$16</f>
        <v>110050.92851947871</v>
      </c>
      <c r="AM43">
        <f>$J43*'[1]נתוני אגירה'!$B$16</f>
        <v>110050.92851947871</v>
      </c>
      <c r="AN43">
        <f>$J43*'[1]נתוני אגירה'!$B$16</f>
        <v>110050.92851947871</v>
      </c>
      <c r="AO43">
        <f>$J43*'[1]נתוני אגירה'!$B$16</f>
        <v>110050.92851947871</v>
      </c>
      <c r="AP43">
        <f>$J43*'[1]נתוני אגירה'!$B$16</f>
        <v>110050.92851947871</v>
      </c>
      <c r="AQ43" s="20"/>
      <c r="AR43" s="20"/>
    </row>
    <row r="44" spans="1:44" x14ac:dyDescent="0.3">
      <c r="A44" s="15" t="s">
        <v>23</v>
      </c>
      <c r="B44">
        <v>41</v>
      </c>
      <c r="C44" s="16">
        <v>1</v>
      </c>
      <c r="D44" s="17">
        <v>1704.5136641940237</v>
      </c>
      <c r="E44" s="17">
        <v>8971.1245483895982</v>
      </c>
      <c r="F44" s="16">
        <v>0.34119235644115231</v>
      </c>
      <c r="G44" s="16">
        <v>1.0000000000000002</v>
      </c>
      <c r="H44" s="16">
        <v>0.99999999999999967</v>
      </c>
      <c r="I44" s="16">
        <v>1.0000000000000002</v>
      </c>
      <c r="J44" s="8">
        <f t="shared" si="0"/>
        <v>12525393.000195861</v>
      </c>
      <c r="K44" s="8">
        <f t="shared" si="0"/>
        <v>1993942.1012504511</v>
      </c>
      <c r="L44" s="17">
        <v>2733183.9139</v>
      </c>
      <c r="M44" s="17">
        <f t="shared" si="1"/>
        <v>16873767.782902863</v>
      </c>
      <c r="N44" s="18">
        <f t="shared" si="2"/>
        <v>14519335.101446312</v>
      </c>
      <c r="O44" s="18">
        <v>16873767.782902863</v>
      </c>
      <c r="P44" s="18">
        <v>1652574.9705363794</v>
      </c>
      <c r="Q44" s="19">
        <f t="shared" si="3"/>
        <v>21259526.667339243</v>
      </c>
      <c r="R44" s="19">
        <f t="shared" si="4"/>
        <v>18526342.753439244</v>
      </c>
      <c r="S44" s="19">
        <f t="shared" si="5"/>
        <v>12525393.000195861</v>
      </c>
      <c r="T44" s="19">
        <f t="shared" si="6"/>
        <v>4727126.0151504511</v>
      </c>
      <c r="U44" s="19">
        <f>(D44*'[1]נתוני אגירה'!$B$8+'[1]נתוני אגירה'!$B$4*'נתונים מניתוח אגירה'!E44+'[1]נתוני אגירה'!$B$12)*'[1]נתוני אגירה'!$B$15</f>
        <v>12525393.000195861</v>
      </c>
      <c r="V44" s="19">
        <f>NPV('[1]נתוני אגירה'!$B$17,'נתונים מניתוח אגירה'!W44:AP44)</f>
        <v>1993942.1012504511</v>
      </c>
      <c r="W44">
        <f>$J44*'[1]נתוני אגירה'!$B$16</f>
        <v>234207.6910310596</v>
      </c>
      <c r="X44">
        <f>$J44*'[1]נתוני אגירה'!$B$16</f>
        <v>234207.6910310596</v>
      </c>
      <c r="Y44">
        <f>$J44*'[1]נתוני אגירה'!$B$16</f>
        <v>234207.6910310596</v>
      </c>
      <c r="Z44">
        <f>$J44*'[1]נתוני אגירה'!$B$16</f>
        <v>234207.6910310596</v>
      </c>
      <c r="AA44">
        <f>$J44*'[1]נתוני אגירה'!$B$16</f>
        <v>234207.6910310596</v>
      </c>
      <c r="AB44">
        <f>$J44*'[1]נתוני אגירה'!$B$16</f>
        <v>234207.6910310596</v>
      </c>
      <c r="AC44">
        <f>$J44*'[1]נתוני אגירה'!$B$16</f>
        <v>234207.6910310596</v>
      </c>
      <c r="AD44">
        <f>$J44*'[1]נתוני אגירה'!$B$16</f>
        <v>234207.6910310596</v>
      </c>
      <c r="AE44">
        <f>$J44*'[1]נתוני אגירה'!$B$16</f>
        <v>234207.6910310596</v>
      </c>
      <c r="AF44">
        <f>$J44*'[1]נתוני אגירה'!$B$16</f>
        <v>234207.6910310596</v>
      </c>
      <c r="AG44">
        <f>$J44*'[1]נתוני אגירה'!$B$16</f>
        <v>234207.6910310596</v>
      </c>
      <c r="AH44">
        <f>$J44*'[1]נתוני אגירה'!$B$16</f>
        <v>234207.6910310596</v>
      </c>
      <c r="AI44">
        <f>$J44*'[1]נתוני אגירה'!$B$16</f>
        <v>234207.6910310596</v>
      </c>
      <c r="AJ44">
        <f>$J44*'[1]נתוני אגירה'!$B$16</f>
        <v>234207.6910310596</v>
      </c>
      <c r="AK44">
        <f>$J44*'[1]נתוני אגירה'!$B$16</f>
        <v>234207.6910310596</v>
      </c>
      <c r="AL44">
        <f>$J44*'[1]נתוני אגירה'!$B$16</f>
        <v>234207.6910310596</v>
      </c>
      <c r="AM44">
        <f>$J44*'[1]נתוני אגירה'!$B$16</f>
        <v>234207.6910310596</v>
      </c>
      <c r="AN44">
        <f>$J44*'[1]נתוני אגירה'!$B$16</f>
        <v>234207.6910310596</v>
      </c>
      <c r="AO44">
        <f>$J44*'[1]נתוני אגירה'!$B$16</f>
        <v>234207.6910310596</v>
      </c>
      <c r="AP44">
        <f>$J44*'[1]נתוני אגירה'!$B$16</f>
        <v>234207.6910310596</v>
      </c>
      <c r="AQ44" s="20"/>
      <c r="AR44" s="20"/>
    </row>
    <row r="45" spans="1:44" x14ac:dyDescent="0.3">
      <c r="A45" s="15" t="s">
        <v>44</v>
      </c>
      <c r="B45">
        <v>42</v>
      </c>
      <c r="C45" s="16">
        <v>1</v>
      </c>
      <c r="D45" s="17">
        <v>117.76310519673325</v>
      </c>
      <c r="E45" s="17">
        <v>619.80581682491186</v>
      </c>
      <c r="F45" s="16">
        <v>0.97482345014654692</v>
      </c>
      <c r="G45" s="16">
        <v>0.99999999999999978</v>
      </c>
      <c r="H45" s="16">
        <v>1.0000000000000002</v>
      </c>
      <c r="I45" s="16">
        <v>1</v>
      </c>
      <c r="J45" s="8">
        <f t="shared" si="0"/>
        <v>1493835.4015277678</v>
      </c>
      <c r="K45" s="8">
        <f t="shared" si="0"/>
        <v>237806.61408372666</v>
      </c>
      <c r="L45" s="17">
        <v>4913140.6979</v>
      </c>
      <c r="M45" s="17">
        <f t="shared" si="1"/>
        <v>29846807.213882789</v>
      </c>
      <c r="N45" s="18">
        <f t="shared" si="2"/>
        <v>1731642.0156114944</v>
      </c>
      <c r="O45" s="18">
        <v>29846807.213882789</v>
      </c>
      <c r="P45" s="18">
        <v>3968814.8560791127</v>
      </c>
      <c r="Q45" s="19">
        <f t="shared" si="3"/>
        <v>38728762.767861903</v>
      </c>
      <c r="R45" s="19">
        <f t="shared" si="4"/>
        <v>33815622.069961905</v>
      </c>
      <c r="S45" s="19">
        <f t="shared" si="5"/>
        <v>1493835.4015277678</v>
      </c>
      <c r="T45" s="19">
        <f t="shared" si="6"/>
        <v>5150947.3119837269</v>
      </c>
      <c r="U45" s="19">
        <f>(D45*'[1]נתוני אגירה'!$B$8+'[1]נתוני אגירה'!$B$4*'נתונים מניתוח אגירה'!E45+'[1]נתוני אגירה'!$B$12)*'[1]נתוני אגירה'!$B$15</f>
        <v>1493835.4015277678</v>
      </c>
      <c r="V45" s="19">
        <f>NPV('[1]נתוני אגירה'!$B$17,'נתונים מניתוח אגירה'!W45:AP45)</f>
        <v>237806.61408372666</v>
      </c>
      <c r="W45">
        <f>$J45*'[1]נתוני אגירה'!$B$16</f>
        <v>27932.675658704153</v>
      </c>
      <c r="X45">
        <f>$J45*'[1]נתוני אגירה'!$B$16</f>
        <v>27932.675658704153</v>
      </c>
      <c r="Y45">
        <f>$J45*'[1]נתוני אגירה'!$B$16</f>
        <v>27932.675658704153</v>
      </c>
      <c r="Z45">
        <f>$J45*'[1]נתוני אגירה'!$B$16</f>
        <v>27932.675658704153</v>
      </c>
      <c r="AA45">
        <f>$J45*'[1]נתוני אגירה'!$B$16</f>
        <v>27932.675658704153</v>
      </c>
      <c r="AB45">
        <f>$J45*'[1]נתוני אגירה'!$B$16</f>
        <v>27932.675658704153</v>
      </c>
      <c r="AC45">
        <f>$J45*'[1]נתוני אגירה'!$B$16</f>
        <v>27932.675658704153</v>
      </c>
      <c r="AD45">
        <f>$J45*'[1]נתוני אגירה'!$B$16</f>
        <v>27932.675658704153</v>
      </c>
      <c r="AE45">
        <f>$J45*'[1]נתוני אגירה'!$B$16</f>
        <v>27932.675658704153</v>
      </c>
      <c r="AF45">
        <f>$J45*'[1]נתוני אגירה'!$B$16</f>
        <v>27932.675658704153</v>
      </c>
      <c r="AG45">
        <f>$J45*'[1]נתוני אגירה'!$B$16</f>
        <v>27932.675658704153</v>
      </c>
      <c r="AH45">
        <f>$J45*'[1]נתוני אגירה'!$B$16</f>
        <v>27932.675658704153</v>
      </c>
      <c r="AI45">
        <f>$J45*'[1]נתוני אגירה'!$B$16</f>
        <v>27932.675658704153</v>
      </c>
      <c r="AJ45">
        <f>$J45*'[1]נתוני אגירה'!$B$16</f>
        <v>27932.675658704153</v>
      </c>
      <c r="AK45">
        <f>$J45*'[1]נתוני אגירה'!$B$16</f>
        <v>27932.675658704153</v>
      </c>
      <c r="AL45">
        <f>$J45*'[1]נתוני אגירה'!$B$16</f>
        <v>27932.675658704153</v>
      </c>
      <c r="AM45">
        <f>$J45*'[1]נתוני אגירה'!$B$16</f>
        <v>27932.675658704153</v>
      </c>
      <c r="AN45">
        <f>$J45*'[1]נתוני אגירה'!$B$16</f>
        <v>27932.675658704153</v>
      </c>
      <c r="AO45">
        <f>$J45*'[1]נתוני אגירה'!$B$16</f>
        <v>27932.675658704153</v>
      </c>
      <c r="AP45">
        <f>$J45*'[1]נתוני אגירה'!$B$16</f>
        <v>27932.675658704153</v>
      </c>
      <c r="AQ45" s="20"/>
      <c r="AR45" s="20"/>
    </row>
    <row r="46" spans="1:44" x14ac:dyDescent="0.3">
      <c r="A46" s="15" t="s">
        <v>17</v>
      </c>
      <c r="B46">
        <v>43</v>
      </c>
      <c r="C46" s="16">
        <v>1</v>
      </c>
      <c r="D46" s="17">
        <v>1664.5182728255531</v>
      </c>
      <c r="E46" s="17">
        <v>8760.6224885555439</v>
      </c>
      <c r="F46" s="16">
        <v>0.74597062327894026</v>
      </c>
      <c r="G46" s="16">
        <v>1.0000000000000002</v>
      </c>
      <c r="H46" s="16">
        <v>0.99999999999999989</v>
      </c>
      <c r="I46" s="16">
        <v>1.0000000000000002</v>
      </c>
      <c r="J46" s="8">
        <f t="shared" si="0"/>
        <v>12247333.250312192</v>
      </c>
      <c r="K46" s="8">
        <f t="shared" si="0"/>
        <v>1949677.2193463421</v>
      </c>
      <c r="L46" s="17">
        <v>6012000.0745999999</v>
      </c>
      <c r="M46" s="17">
        <f t="shared" si="1"/>
        <v>38592883.96342583</v>
      </c>
      <c r="N46" s="18">
        <f t="shared" si="2"/>
        <v>14197010.469658535</v>
      </c>
      <c r="O46" s="18">
        <v>38592883.96342583</v>
      </c>
      <c r="P46" s="18">
        <v>8118210.2910075951</v>
      </c>
      <c r="Q46" s="19">
        <f t="shared" si="3"/>
        <v>52723094.329033419</v>
      </c>
      <c r="R46" s="19">
        <f t="shared" si="4"/>
        <v>46711094.254433423</v>
      </c>
      <c r="S46" s="19">
        <f t="shared" si="5"/>
        <v>12247333.250312192</v>
      </c>
      <c r="T46" s="19">
        <f t="shared" si="6"/>
        <v>7961677.2939463425</v>
      </c>
      <c r="U46" s="19">
        <f>(D46*'[1]נתוני אגירה'!$B$8+'[1]נתוני אגירה'!$B$4*'נתונים מניתוח אגירה'!E46+'[1]נתוני אגירה'!$B$12)*'[1]נתוני אגירה'!$B$15</f>
        <v>12247333.250312192</v>
      </c>
      <c r="V46" s="19">
        <f>NPV('[1]נתוני אגירה'!$B$17,'נתונים מניתוח אגירה'!W46:AP46)</f>
        <v>1949677.2193463421</v>
      </c>
      <c r="W46">
        <f>$J46*'[1]נתוני אגירה'!$B$16</f>
        <v>229008.35461200195</v>
      </c>
      <c r="X46">
        <f>$J46*'[1]נתוני אגירה'!$B$16</f>
        <v>229008.35461200195</v>
      </c>
      <c r="Y46">
        <f>$J46*'[1]נתוני אגירה'!$B$16</f>
        <v>229008.35461200195</v>
      </c>
      <c r="Z46">
        <f>$J46*'[1]נתוני אגירה'!$B$16</f>
        <v>229008.35461200195</v>
      </c>
      <c r="AA46">
        <f>$J46*'[1]נתוני אגירה'!$B$16</f>
        <v>229008.35461200195</v>
      </c>
      <c r="AB46">
        <f>$J46*'[1]נתוני אגירה'!$B$16</f>
        <v>229008.35461200195</v>
      </c>
      <c r="AC46">
        <f>$J46*'[1]נתוני אגירה'!$B$16</f>
        <v>229008.35461200195</v>
      </c>
      <c r="AD46">
        <f>$J46*'[1]נתוני אגירה'!$B$16</f>
        <v>229008.35461200195</v>
      </c>
      <c r="AE46">
        <f>$J46*'[1]נתוני אגירה'!$B$16</f>
        <v>229008.35461200195</v>
      </c>
      <c r="AF46">
        <f>$J46*'[1]נתוני אגירה'!$B$16</f>
        <v>229008.35461200195</v>
      </c>
      <c r="AG46">
        <f>$J46*'[1]נתוני אגירה'!$B$16</f>
        <v>229008.35461200195</v>
      </c>
      <c r="AH46">
        <f>$J46*'[1]נתוני אגירה'!$B$16</f>
        <v>229008.35461200195</v>
      </c>
      <c r="AI46">
        <f>$J46*'[1]נתוני אגירה'!$B$16</f>
        <v>229008.35461200195</v>
      </c>
      <c r="AJ46">
        <f>$J46*'[1]נתוני אגירה'!$B$16</f>
        <v>229008.35461200195</v>
      </c>
      <c r="AK46">
        <f>$J46*'[1]נתוני אגירה'!$B$16</f>
        <v>229008.35461200195</v>
      </c>
      <c r="AL46">
        <f>$J46*'[1]נתוני אגירה'!$B$16</f>
        <v>229008.35461200195</v>
      </c>
      <c r="AM46">
        <f>$J46*'[1]נתוני אגירה'!$B$16</f>
        <v>229008.35461200195</v>
      </c>
      <c r="AN46">
        <f>$J46*'[1]נתוני אגירה'!$B$16</f>
        <v>229008.35461200195</v>
      </c>
      <c r="AO46">
        <f>$J46*'[1]נתוני אגירה'!$B$16</f>
        <v>229008.35461200195</v>
      </c>
      <c r="AP46">
        <f>$J46*'[1]נתוני אגירה'!$B$16</f>
        <v>229008.35461200195</v>
      </c>
      <c r="AQ46" s="20"/>
      <c r="AR46" s="20"/>
    </row>
    <row r="47" spans="1:44" x14ac:dyDescent="0.3">
      <c r="A47" s="15" t="s">
        <v>81</v>
      </c>
      <c r="B47">
        <v>44</v>
      </c>
      <c r="C47" s="16">
        <v>1</v>
      </c>
      <c r="D47" s="17" t="s">
        <v>77</v>
      </c>
      <c r="E47" s="17" t="s">
        <v>77</v>
      </c>
      <c r="F47" s="16" t="s">
        <v>77</v>
      </c>
      <c r="G47" s="16" t="s">
        <v>77</v>
      </c>
      <c r="H47" s="16" t="s">
        <v>77</v>
      </c>
      <c r="I47" s="16" t="s">
        <v>77</v>
      </c>
      <c r="J47" s="8">
        <f t="shared" si="0"/>
        <v>0</v>
      </c>
      <c r="K47" s="8">
        <f t="shared" si="0"/>
        <v>0</v>
      </c>
      <c r="L47" s="17">
        <v>1346742.7445</v>
      </c>
      <c r="M47" s="17">
        <f t="shared" si="1"/>
        <v>8727532.4647594672</v>
      </c>
      <c r="N47" s="18"/>
      <c r="O47" s="18">
        <v>8727532.4647594672</v>
      </c>
      <c r="P47" s="18">
        <v>0</v>
      </c>
      <c r="Q47" s="19">
        <f t="shared" si="3"/>
        <v>10074275.209259467</v>
      </c>
      <c r="R47" s="19">
        <f t="shared" si="4"/>
        <v>8727532.4647594672</v>
      </c>
      <c r="S47" s="19">
        <f t="shared" si="5"/>
        <v>0</v>
      </c>
      <c r="T47" s="19">
        <f t="shared" si="6"/>
        <v>1346742.7445</v>
      </c>
      <c r="U47" s="19"/>
      <c r="V47" s="19">
        <f>NPV('[1]נתוני אגירה'!$B$17,'נתונים מניתוח אגירה'!W47:AP47)</f>
        <v>0</v>
      </c>
      <c r="W47">
        <f>$J47*'[1]נתוני אגירה'!$B$16</f>
        <v>0</v>
      </c>
      <c r="X47">
        <f>$J47*'[1]נתוני אגירה'!$B$16</f>
        <v>0</v>
      </c>
      <c r="Y47">
        <f>$J47*'[1]נתוני אגירה'!$B$16</f>
        <v>0</v>
      </c>
      <c r="Z47">
        <f>$J47*'[1]נתוני אגירה'!$B$16</f>
        <v>0</v>
      </c>
      <c r="AA47">
        <f>$J47*'[1]נתוני אגירה'!$B$16</f>
        <v>0</v>
      </c>
      <c r="AB47">
        <f>$J47*'[1]נתוני אגירה'!$B$16</f>
        <v>0</v>
      </c>
      <c r="AC47">
        <f>$J47*'[1]נתוני אגירה'!$B$16</f>
        <v>0</v>
      </c>
      <c r="AD47">
        <f>$J47*'[1]נתוני אגירה'!$B$16</f>
        <v>0</v>
      </c>
      <c r="AE47">
        <f>$J47*'[1]נתוני אגירה'!$B$16</f>
        <v>0</v>
      </c>
      <c r="AF47">
        <f>$J47*'[1]נתוני אגירה'!$B$16</f>
        <v>0</v>
      </c>
      <c r="AG47">
        <f>$J47*'[1]נתוני אגירה'!$B$16</f>
        <v>0</v>
      </c>
      <c r="AH47">
        <f>$J47*'[1]נתוני אגירה'!$B$16</f>
        <v>0</v>
      </c>
      <c r="AI47">
        <f>$J47*'[1]נתוני אגירה'!$B$16</f>
        <v>0</v>
      </c>
      <c r="AJ47">
        <f>$J47*'[1]נתוני אגירה'!$B$16</f>
        <v>0</v>
      </c>
      <c r="AK47">
        <f>$J47*'[1]נתוני אגירה'!$B$16</f>
        <v>0</v>
      </c>
      <c r="AL47">
        <f>$J47*'[1]נתוני אגירה'!$B$16</f>
        <v>0</v>
      </c>
      <c r="AM47">
        <f>$J47*'[1]נתוני אגירה'!$B$16</f>
        <v>0</v>
      </c>
      <c r="AN47">
        <f>$J47*'[1]נתוני אגירה'!$B$16</f>
        <v>0</v>
      </c>
      <c r="AO47">
        <f>$J47*'[1]נתוני אגירה'!$B$16</f>
        <v>0</v>
      </c>
      <c r="AP47">
        <f>$J47*'[1]נתוני אגירה'!$B$16</f>
        <v>0</v>
      </c>
      <c r="AQ47" s="20"/>
      <c r="AR47" s="20"/>
    </row>
    <row r="48" spans="1:44" x14ac:dyDescent="0.3">
      <c r="A48" s="15" t="s">
        <v>2</v>
      </c>
      <c r="B48">
        <v>45</v>
      </c>
      <c r="C48" s="16">
        <v>1</v>
      </c>
      <c r="D48" s="17">
        <v>49705.494772409518</v>
      </c>
      <c r="E48" s="17">
        <v>261607.86722320801</v>
      </c>
      <c r="F48" s="16">
        <v>0.10970041685835522</v>
      </c>
      <c r="G48" s="16">
        <v>0.86953161417803415</v>
      </c>
      <c r="H48" s="16">
        <v>0.99999999999999956</v>
      </c>
      <c r="I48" s="16">
        <v>1.0000000000000002</v>
      </c>
      <c r="J48" s="8">
        <f t="shared" si="0"/>
        <v>346242362.49190938</v>
      </c>
      <c r="K48" s="8">
        <f t="shared" si="0"/>
        <v>55119006.948384173</v>
      </c>
      <c r="L48" s="17">
        <v>58081645.564499997</v>
      </c>
      <c r="M48" s="17">
        <f t="shared" si="1"/>
        <v>312664770.87260938</v>
      </c>
      <c r="N48" s="18">
        <f t="shared" si="2"/>
        <v>401361369.44029355</v>
      </c>
      <c r="O48" s="18">
        <v>312664770.87260938</v>
      </c>
      <c r="P48" s="18">
        <v>89414218.636122972</v>
      </c>
      <c r="Q48" s="19">
        <f t="shared" si="3"/>
        <v>460160635.07323229</v>
      </c>
      <c r="R48" s="19">
        <f t="shared" si="4"/>
        <v>402078989.50873232</v>
      </c>
      <c r="S48" s="19">
        <f t="shared" si="5"/>
        <v>346242362.49190938</v>
      </c>
      <c r="T48" s="19">
        <f t="shared" si="6"/>
        <v>113200652.51288417</v>
      </c>
      <c r="U48" s="19">
        <f>(D48*'[1]נתוני אגירה'!$B$8+'[1]נתוני אגירה'!$B$4*'נתונים מניתוח אגירה'!E48+'[1]נתוני אגירה'!$B$12)*'[1]נתוני אגירה'!$B$15</f>
        <v>346242362.49190938</v>
      </c>
      <c r="V48" s="19">
        <f>NPV('[1]נתוני אגירה'!$B$17,'נתונים מניתוח אגירה'!W48:AP48)</f>
        <v>55119006.948384173</v>
      </c>
      <c r="W48">
        <f>$J48*'[1]נתוני אגירה'!$B$16</f>
        <v>6474257.873992552</v>
      </c>
      <c r="X48">
        <f>$J48*'[1]נתוני אגירה'!$B$16</f>
        <v>6474257.873992552</v>
      </c>
      <c r="Y48">
        <f>$J48*'[1]נתוני אגירה'!$B$16</f>
        <v>6474257.873992552</v>
      </c>
      <c r="Z48">
        <f>$J48*'[1]נתוני אגירה'!$B$16</f>
        <v>6474257.873992552</v>
      </c>
      <c r="AA48">
        <f>$J48*'[1]נתוני אגירה'!$B$16</f>
        <v>6474257.873992552</v>
      </c>
      <c r="AB48">
        <f>$J48*'[1]נתוני אגירה'!$B$16</f>
        <v>6474257.873992552</v>
      </c>
      <c r="AC48">
        <f>$J48*'[1]נתוני אגירה'!$B$16</f>
        <v>6474257.873992552</v>
      </c>
      <c r="AD48">
        <f>$J48*'[1]נתוני אגירה'!$B$16</f>
        <v>6474257.873992552</v>
      </c>
      <c r="AE48">
        <f>$J48*'[1]נתוני אגירה'!$B$16</f>
        <v>6474257.873992552</v>
      </c>
      <c r="AF48">
        <f>$J48*'[1]נתוני אגירה'!$B$16</f>
        <v>6474257.873992552</v>
      </c>
      <c r="AG48">
        <f>$J48*'[1]נתוני אגירה'!$B$16</f>
        <v>6474257.873992552</v>
      </c>
      <c r="AH48">
        <f>$J48*'[1]נתוני אגירה'!$B$16</f>
        <v>6474257.873992552</v>
      </c>
      <c r="AI48">
        <f>$J48*'[1]נתוני אגירה'!$B$16</f>
        <v>6474257.873992552</v>
      </c>
      <c r="AJ48">
        <f>$J48*'[1]נתוני אגירה'!$B$16</f>
        <v>6474257.873992552</v>
      </c>
      <c r="AK48">
        <f>$J48*'[1]נתוני אגירה'!$B$16</f>
        <v>6474257.873992552</v>
      </c>
      <c r="AL48">
        <f>$J48*'[1]נתוני אגירה'!$B$16</f>
        <v>6474257.873992552</v>
      </c>
      <c r="AM48">
        <f>$J48*'[1]נתוני אגירה'!$B$16</f>
        <v>6474257.873992552</v>
      </c>
      <c r="AN48">
        <f>$J48*'[1]נתוני אגירה'!$B$16</f>
        <v>6474257.873992552</v>
      </c>
      <c r="AO48">
        <f>$J48*'[1]נתוני אגירה'!$B$16</f>
        <v>6474257.873992552</v>
      </c>
      <c r="AP48">
        <f>$J48*'[1]נתוני אגירה'!$B$16</f>
        <v>6474257.873992552</v>
      </c>
      <c r="AQ48" s="20"/>
      <c r="AR48" s="20"/>
    </row>
    <row r="49" spans="1:44" x14ac:dyDescent="0.3">
      <c r="A49" s="15" t="s">
        <v>10</v>
      </c>
      <c r="B49">
        <v>46</v>
      </c>
      <c r="C49" s="16">
        <v>1</v>
      </c>
      <c r="D49" s="17">
        <v>321.89345187750263</v>
      </c>
      <c r="E49" s="17">
        <v>1694.1760625131719</v>
      </c>
      <c r="F49" s="16">
        <v>5.433098468777562E-2</v>
      </c>
      <c r="G49" s="16">
        <v>0.79988644984412849</v>
      </c>
      <c r="H49" s="16">
        <v>0.99999999999999978</v>
      </c>
      <c r="I49" s="16">
        <v>1.0000000000000002</v>
      </c>
      <c r="J49" s="8">
        <f t="shared" si="0"/>
        <v>2913009.741361001</v>
      </c>
      <c r="K49" s="8">
        <f t="shared" si="0"/>
        <v>463727.78599135042</v>
      </c>
      <c r="L49" s="17">
        <v>455223.72840000002</v>
      </c>
      <c r="M49" s="17">
        <f t="shared" si="1"/>
        <v>2482789.1398388781</v>
      </c>
      <c r="N49" s="18">
        <f t="shared" si="2"/>
        <v>3376737.5273523517</v>
      </c>
      <c r="O49" s="18">
        <v>2482789.1398388781</v>
      </c>
      <c r="P49" s="18">
        <v>1051152.8130118619</v>
      </c>
      <c r="Q49" s="19">
        <f t="shared" si="3"/>
        <v>3989165.6812507398</v>
      </c>
      <c r="R49" s="19">
        <f t="shared" si="4"/>
        <v>3533941.9528507399</v>
      </c>
      <c r="S49" s="19">
        <f t="shared" si="5"/>
        <v>2913009.741361001</v>
      </c>
      <c r="T49" s="19">
        <f t="shared" si="6"/>
        <v>918951.51439135044</v>
      </c>
      <c r="U49" s="19">
        <f>(D49*'[1]נתוני אגירה'!$B$8+'[1]נתוני אגירה'!$B$4*'נתונים מניתוח אגירה'!E49+'[1]נתוני אגירה'!$B$12)*'[1]נתוני אגירה'!$B$15</f>
        <v>2913009.741361001</v>
      </c>
      <c r="V49" s="19">
        <f>NPV('[1]נתוני אגירה'!$B$17,'נתונים מניתוח אגירה'!W49:AP49)</f>
        <v>463727.78599135042</v>
      </c>
      <c r="W49">
        <f>$J49*'[1]נתוני אגירה'!$B$16</f>
        <v>54469.291739147484</v>
      </c>
      <c r="X49">
        <f>$J49*'[1]נתוני אגירה'!$B$16</f>
        <v>54469.291739147484</v>
      </c>
      <c r="Y49">
        <f>$J49*'[1]נתוני אגירה'!$B$16</f>
        <v>54469.291739147484</v>
      </c>
      <c r="Z49">
        <f>$J49*'[1]נתוני אגירה'!$B$16</f>
        <v>54469.291739147484</v>
      </c>
      <c r="AA49">
        <f>$J49*'[1]נתוני אגירה'!$B$16</f>
        <v>54469.291739147484</v>
      </c>
      <c r="AB49">
        <f>$J49*'[1]נתוני אגירה'!$B$16</f>
        <v>54469.291739147484</v>
      </c>
      <c r="AC49">
        <f>$J49*'[1]נתוני אגירה'!$B$16</f>
        <v>54469.291739147484</v>
      </c>
      <c r="AD49">
        <f>$J49*'[1]נתוני אגירה'!$B$16</f>
        <v>54469.291739147484</v>
      </c>
      <c r="AE49">
        <f>$J49*'[1]נתוני אגירה'!$B$16</f>
        <v>54469.291739147484</v>
      </c>
      <c r="AF49">
        <f>$J49*'[1]נתוני אגירה'!$B$16</f>
        <v>54469.291739147484</v>
      </c>
      <c r="AG49">
        <f>$J49*'[1]נתוני אגירה'!$B$16</f>
        <v>54469.291739147484</v>
      </c>
      <c r="AH49">
        <f>$J49*'[1]נתוני אגירה'!$B$16</f>
        <v>54469.291739147484</v>
      </c>
      <c r="AI49">
        <f>$J49*'[1]נתוני אגירה'!$B$16</f>
        <v>54469.291739147484</v>
      </c>
      <c r="AJ49">
        <f>$J49*'[1]נתוני אגירה'!$B$16</f>
        <v>54469.291739147484</v>
      </c>
      <c r="AK49">
        <f>$J49*'[1]נתוני אגירה'!$B$16</f>
        <v>54469.291739147484</v>
      </c>
      <c r="AL49">
        <f>$J49*'[1]נתוני אגירה'!$B$16</f>
        <v>54469.291739147484</v>
      </c>
      <c r="AM49">
        <f>$J49*'[1]נתוני אגירה'!$B$16</f>
        <v>54469.291739147484</v>
      </c>
      <c r="AN49">
        <f>$J49*'[1]נתוני אגירה'!$B$16</f>
        <v>54469.291739147484</v>
      </c>
      <c r="AO49">
        <f>$J49*'[1]נתוני אגירה'!$B$16</f>
        <v>54469.291739147484</v>
      </c>
      <c r="AP49">
        <f>$J49*'[1]נתוני אגירה'!$B$16</f>
        <v>54469.291739147484</v>
      </c>
      <c r="AQ49" s="20"/>
      <c r="AR49" s="20"/>
    </row>
    <row r="50" spans="1:44" x14ac:dyDescent="0.3">
      <c r="A50" s="15" t="s">
        <v>6</v>
      </c>
      <c r="B50">
        <v>47</v>
      </c>
      <c r="C50" s="16">
        <v>1</v>
      </c>
      <c r="D50" s="17">
        <v>1061.640293365296</v>
      </c>
      <c r="E50" s="17">
        <v>5587.5804913962947</v>
      </c>
      <c r="F50" s="16">
        <v>0.71200896061588193</v>
      </c>
      <c r="G50" s="16">
        <v>1</v>
      </c>
      <c r="H50" s="16">
        <v>0.99999999999999978</v>
      </c>
      <c r="I50" s="16">
        <v>1</v>
      </c>
      <c r="J50" s="8">
        <f t="shared" si="0"/>
        <v>8055947.8320601853</v>
      </c>
      <c r="K50" s="8">
        <f t="shared" si="0"/>
        <v>1282442.2792618894</v>
      </c>
      <c r="L50" s="17">
        <v>3491887.6789000002</v>
      </c>
      <c r="M50" s="17">
        <f t="shared" si="1"/>
        <v>21335572.002790779</v>
      </c>
      <c r="N50" s="18">
        <f t="shared" si="2"/>
        <v>9338390.1113220751</v>
      </c>
      <c r="O50" s="18">
        <v>21335572.002790779</v>
      </c>
      <c r="P50" s="18">
        <v>5416035.5419642907</v>
      </c>
      <c r="Q50" s="19">
        <f t="shared" si="3"/>
        <v>30243495.223655067</v>
      </c>
      <c r="R50" s="19">
        <f t="shared" si="4"/>
        <v>26751607.544755068</v>
      </c>
      <c r="S50" s="19">
        <f t="shared" si="5"/>
        <v>8055947.8320601853</v>
      </c>
      <c r="T50" s="19">
        <f t="shared" si="6"/>
        <v>4774329.9581618896</v>
      </c>
      <c r="U50" s="19">
        <f>(D50*'[1]נתוני אגירה'!$B$8+'[1]נתוני אגירה'!$B$4*'נתונים מניתוח אגירה'!E50+'[1]נתוני אגירה'!$B$12)*'[1]נתוני אגירה'!$B$15</f>
        <v>8055947.8320601853</v>
      </c>
      <c r="V50" s="19">
        <f>NPV('[1]נתוני אגירה'!$B$17,'נתונים מניתוח אגירה'!W50:AP50)</f>
        <v>1282442.2792618894</v>
      </c>
      <c r="W50">
        <f>$J50*'[1]נתוני אגירה'!$B$16</f>
        <v>150635.18891455003</v>
      </c>
      <c r="X50">
        <f>$J50*'[1]נתוני אגירה'!$B$16</f>
        <v>150635.18891455003</v>
      </c>
      <c r="Y50">
        <f>$J50*'[1]נתוני אגירה'!$B$16</f>
        <v>150635.18891455003</v>
      </c>
      <c r="Z50">
        <f>$J50*'[1]נתוני אגירה'!$B$16</f>
        <v>150635.18891455003</v>
      </c>
      <c r="AA50">
        <f>$J50*'[1]נתוני אגירה'!$B$16</f>
        <v>150635.18891455003</v>
      </c>
      <c r="AB50">
        <f>$J50*'[1]נתוני אגירה'!$B$16</f>
        <v>150635.18891455003</v>
      </c>
      <c r="AC50">
        <f>$J50*'[1]נתוני אגירה'!$B$16</f>
        <v>150635.18891455003</v>
      </c>
      <c r="AD50">
        <f>$J50*'[1]נתוני אגירה'!$B$16</f>
        <v>150635.18891455003</v>
      </c>
      <c r="AE50">
        <f>$J50*'[1]נתוני אגירה'!$B$16</f>
        <v>150635.18891455003</v>
      </c>
      <c r="AF50">
        <f>$J50*'[1]נתוני אגירה'!$B$16</f>
        <v>150635.18891455003</v>
      </c>
      <c r="AG50">
        <f>$J50*'[1]נתוני אגירה'!$B$16</f>
        <v>150635.18891455003</v>
      </c>
      <c r="AH50">
        <f>$J50*'[1]נתוני אגירה'!$B$16</f>
        <v>150635.18891455003</v>
      </c>
      <c r="AI50">
        <f>$J50*'[1]נתוני אגירה'!$B$16</f>
        <v>150635.18891455003</v>
      </c>
      <c r="AJ50">
        <f>$J50*'[1]נתוני אגירה'!$B$16</f>
        <v>150635.18891455003</v>
      </c>
      <c r="AK50">
        <f>$J50*'[1]נתוני אגירה'!$B$16</f>
        <v>150635.18891455003</v>
      </c>
      <c r="AL50">
        <f>$J50*'[1]נתוני אגירה'!$B$16</f>
        <v>150635.18891455003</v>
      </c>
      <c r="AM50">
        <f>$J50*'[1]נתוני אגירה'!$B$16</f>
        <v>150635.18891455003</v>
      </c>
      <c r="AN50">
        <f>$J50*'[1]נתוני אגירה'!$B$16</f>
        <v>150635.18891455003</v>
      </c>
      <c r="AO50">
        <f>$J50*'[1]נתוני אגירה'!$B$16</f>
        <v>150635.18891455003</v>
      </c>
      <c r="AP50">
        <f>$J50*'[1]נתוני אגירה'!$B$16</f>
        <v>150635.18891455003</v>
      </c>
      <c r="AQ50" s="20"/>
      <c r="AR50" s="20"/>
    </row>
    <row r="51" spans="1:44" x14ac:dyDescent="0.3">
      <c r="A51" s="15" t="s">
        <v>28</v>
      </c>
      <c r="B51">
        <v>48</v>
      </c>
      <c r="C51" s="16">
        <v>1</v>
      </c>
      <c r="D51" s="17">
        <v>548.54070783759971</v>
      </c>
      <c r="E51" s="17">
        <v>2887.0563570399986</v>
      </c>
      <c r="F51" s="16">
        <v>0.85310829027834256</v>
      </c>
      <c r="G51" s="16">
        <v>1</v>
      </c>
      <c r="H51" s="16">
        <v>0.99999999999999967</v>
      </c>
      <c r="I51" s="16">
        <v>1.0000000000000002</v>
      </c>
      <c r="J51" s="8">
        <f t="shared" si="0"/>
        <v>4488728.2716156049</v>
      </c>
      <c r="K51" s="8">
        <f t="shared" si="0"/>
        <v>714569.53739555867</v>
      </c>
      <c r="L51" s="17">
        <v>3385125.4383999999</v>
      </c>
      <c r="M51" s="17">
        <f t="shared" si="1"/>
        <v>23115317.996646333</v>
      </c>
      <c r="N51" s="18">
        <f t="shared" si="2"/>
        <v>5203297.8090111632</v>
      </c>
      <c r="O51" s="18">
        <v>23115317.996646333</v>
      </c>
      <c r="P51" s="18">
        <v>3388243.8588159177</v>
      </c>
      <c r="Q51" s="19">
        <f t="shared" si="3"/>
        <v>29888687.293862253</v>
      </c>
      <c r="R51" s="19">
        <f t="shared" si="4"/>
        <v>26503561.855462253</v>
      </c>
      <c r="S51" s="19">
        <f t="shared" si="5"/>
        <v>4488728.2716156049</v>
      </c>
      <c r="T51" s="19">
        <f t="shared" si="6"/>
        <v>4099694.9757955587</v>
      </c>
      <c r="U51" s="19">
        <f>(D51*'[1]נתוני אגירה'!$B$8+'[1]נתוני אגירה'!$B$4*'נתונים מניתוח אגירה'!E51+'[1]נתוני אגירה'!$B$12)*'[1]נתוני אגירה'!$B$15</f>
        <v>4488728.2716156049</v>
      </c>
      <c r="V51" s="19">
        <f>NPV('[1]נתוני אגירה'!$B$17,'נתונים מניתוח אגירה'!W51:AP51)</f>
        <v>714569.53739555867</v>
      </c>
      <c r="W51">
        <f>$J51*'[1]נתוני אגירה'!$B$16</f>
        <v>83933.069736373989</v>
      </c>
      <c r="X51">
        <f>$J51*'[1]נתוני אגירה'!$B$16</f>
        <v>83933.069736373989</v>
      </c>
      <c r="Y51">
        <f>$J51*'[1]נתוני אגירה'!$B$16</f>
        <v>83933.069736373989</v>
      </c>
      <c r="Z51">
        <f>$J51*'[1]נתוני אגירה'!$B$16</f>
        <v>83933.069736373989</v>
      </c>
      <c r="AA51">
        <f>$J51*'[1]נתוני אגירה'!$B$16</f>
        <v>83933.069736373989</v>
      </c>
      <c r="AB51">
        <f>$J51*'[1]נתוני אגירה'!$B$16</f>
        <v>83933.069736373989</v>
      </c>
      <c r="AC51">
        <f>$J51*'[1]נתוני אגירה'!$B$16</f>
        <v>83933.069736373989</v>
      </c>
      <c r="AD51">
        <f>$J51*'[1]נתוני אגירה'!$B$16</f>
        <v>83933.069736373989</v>
      </c>
      <c r="AE51">
        <f>$J51*'[1]נתוני אגירה'!$B$16</f>
        <v>83933.069736373989</v>
      </c>
      <c r="AF51">
        <f>$J51*'[1]נתוני אגירה'!$B$16</f>
        <v>83933.069736373989</v>
      </c>
      <c r="AG51">
        <f>$J51*'[1]נתוני אגירה'!$B$16</f>
        <v>83933.069736373989</v>
      </c>
      <c r="AH51">
        <f>$J51*'[1]נתוני אגירה'!$B$16</f>
        <v>83933.069736373989</v>
      </c>
      <c r="AI51">
        <f>$J51*'[1]נתוני אגירה'!$B$16</f>
        <v>83933.069736373989</v>
      </c>
      <c r="AJ51">
        <f>$J51*'[1]נתוני אגירה'!$B$16</f>
        <v>83933.069736373989</v>
      </c>
      <c r="AK51">
        <f>$J51*'[1]נתוני אגירה'!$B$16</f>
        <v>83933.069736373989</v>
      </c>
      <c r="AL51">
        <f>$J51*'[1]נתוני אגירה'!$B$16</f>
        <v>83933.069736373989</v>
      </c>
      <c r="AM51">
        <f>$J51*'[1]נתוני אגירה'!$B$16</f>
        <v>83933.069736373989</v>
      </c>
      <c r="AN51">
        <f>$J51*'[1]נתוני אגירה'!$B$16</f>
        <v>83933.069736373989</v>
      </c>
      <c r="AO51">
        <f>$J51*'[1]נתוני אגירה'!$B$16</f>
        <v>83933.069736373989</v>
      </c>
      <c r="AP51">
        <f>$J51*'[1]נתוני אגירה'!$B$16</f>
        <v>83933.069736373989</v>
      </c>
      <c r="AQ51" s="20"/>
      <c r="AR51" s="20"/>
    </row>
    <row r="52" spans="1:44" x14ac:dyDescent="0.3">
      <c r="A52" s="15" t="s">
        <v>0</v>
      </c>
      <c r="B52">
        <v>49</v>
      </c>
      <c r="C52" s="16">
        <v>1</v>
      </c>
      <c r="D52" s="17">
        <v>800.92365386853999</v>
      </c>
      <c r="E52" s="17">
        <v>4215.3876519396845</v>
      </c>
      <c r="F52" s="16">
        <v>0.82769715950145251</v>
      </c>
      <c r="G52" s="16">
        <v>1.0000000000000002</v>
      </c>
      <c r="H52" s="16">
        <v>1</v>
      </c>
      <c r="I52" s="16">
        <v>1.0000000000000002</v>
      </c>
      <c r="J52" s="8">
        <f t="shared" si="0"/>
        <v>6243368.9051259235</v>
      </c>
      <c r="K52" s="8">
        <f t="shared" si="0"/>
        <v>993894.25252954906</v>
      </c>
      <c r="L52" s="17">
        <v>3439734.0891</v>
      </c>
      <c r="M52" s="17">
        <f t="shared" si="1"/>
        <v>28391163.202079765</v>
      </c>
      <c r="N52" s="18">
        <f t="shared" si="2"/>
        <v>7237263.1576554729</v>
      </c>
      <c r="O52" s="18">
        <v>28391163.202079765</v>
      </c>
      <c r="P52" s="18">
        <v>5778209.501393728</v>
      </c>
      <c r="Q52" s="19">
        <f t="shared" si="3"/>
        <v>37609106.792573497</v>
      </c>
      <c r="R52" s="19">
        <f t="shared" si="4"/>
        <v>34169372.703473493</v>
      </c>
      <c r="S52" s="19">
        <f t="shared" si="5"/>
        <v>6243368.9051259235</v>
      </c>
      <c r="T52" s="19">
        <f t="shared" si="6"/>
        <v>4433628.3416295489</v>
      </c>
      <c r="U52" s="19">
        <f>(D52*'[1]נתוני אגירה'!$B$8+'[1]נתוני אגירה'!$B$4*'נתונים מניתוח אגירה'!E52+'[1]נתוני אגירה'!$B$12)*'[1]נתוני אגירה'!$B$15</f>
        <v>6243368.9051259235</v>
      </c>
      <c r="V52" s="19">
        <f>NPV('[1]נתוני אגירה'!$B$17,'נתונים מניתוח אגירה'!W52:AP52)</f>
        <v>993894.25252954906</v>
      </c>
      <c r="W52">
        <f>$J52*'[1]נתוני אגירה'!$B$16</f>
        <v>116742.44596571077</v>
      </c>
      <c r="X52">
        <f>$J52*'[1]נתוני אגירה'!$B$16</f>
        <v>116742.44596571077</v>
      </c>
      <c r="Y52">
        <f>$J52*'[1]נתוני אגירה'!$B$16</f>
        <v>116742.44596571077</v>
      </c>
      <c r="Z52">
        <f>$J52*'[1]נתוני אגירה'!$B$16</f>
        <v>116742.44596571077</v>
      </c>
      <c r="AA52">
        <f>$J52*'[1]נתוני אגירה'!$B$16</f>
        <v>116742.44596571077</v>
      </c>
      <c r="AB52">
        <f>$J52*'[1]נתוני אגירה'!$B$16</f>
        <v>116742.44596571077</v>
      </c>
      <c r="AC52">
        <f>$J52*'[1]נתוני אגירה'!$B$16</f>
        <v>116742.44596571077</v>
      </c>
      <c r="AD52">
        <f>$J52*'[1]נתוני אגירה'!$B$16</f>
        <v>116742.44596571077</v>
      </c>
      <c r="AE52">
        <f>$J52*'[1]נתוני אגירה'!$B$16</f>
        <v>116742.44596571077</v>
      </c>
      <c r="AF52">
        <f>$J52*'[1]נתוני אגירה'!$B$16</f>
        <v>116742.44596571077</v>
      </c>
      <c r="AG52">
        <f>$J52*'[1]נתוני אגירה'!$B$16</f>
        <v>116742.44596571077</v>
      </c>
      <c r="AH52">
        <f>$J52*'[1]נתוני אגירה'!$B$16</f>
        <v>116742.44596571077</v>
      </c>
      <c r="AI52">
        <f>$J52*'[1]נתוני אגירה'!$B$16</f>
        <v>116742.44596571077</v>
      </c>
      <c r="AJ52">
        <f>$J52*'[1]נתוני אגירה'!$B$16</f>
        <v>116742.44596571077</v>
      </c>
      <c r="AK52">
        <f>$J52*'[1]נתוני אגירה'!$B$16</f>
        <v>116742.44596571077</v>
      </c>
      <c r="AL52">
        <f>$J52*'[1]נתוני אגירה'!$B$16</f>
        <v>116742.44596571077</v>
      </c>
      <c r="AM52">
        <f>$J52*'[1]נתוני אגירה'!$B$16</f>
        <v>116742.44596571077</v>
      </c>
      <c r="AN52">
        <f>$J52*'[1]נתוני אגירה'!$B$16</f>
        <v>116742.44596571077</v>
      </c>
      <c r="AO52">
        <f>$J52*'[1]נתוני אגירה'!$B$16</f>
        <v>116742.44596571077</v>
      </c>
      <c r="AP52">
        <f>$J52*'[1]נתוני אגירה'!$B$16</f>
        <v>116742.44596571077</v>
      </c>
      <c r="AQ52" s="20"/>
      <c r="AR52" s="20"/>
    </row>
    <row r="53" spans="1:44" x14ac:dyDescent="0.3">
      <c r="A53" s="15" t="s">
        <v>19</v>
      </c>
      <c r="B53">
        <v>50</v>
      </c>
      <c r="C53" s="16">
        <v>1</v>
      </c>
      <c r="D53" s="17">
        <v>169.69883267797707</v>
      </c>
      <c r="E53" s="17">
        <v>893.15175093672144</v>
      </c>
      <c r="F53" s="16">
        <v>0.96061023142897295</v>
      </c>
      <c r="G53" s="16">
        <v>0.99999999999999989</v>
      </c>
      <c r="H53" s="16">
        <v>0.99999999999999978</v>
      </c>
      <c r="I53" s="16">
        <v>0.99999999999999978</v>
      </c>
      <c r="J53" s="8">
        <f t="shared" si="0"/>
        <v>1854907.8876153866</v>
      </c>
      <c r="K53" s="8">
        <f t="shared" si="0"/>
        <v>295286.4577582535</v>
      </c>
      <c r="L53" s="17">
        <v>4000877.9696</v>
      </c>
      <c r="M53" s="17">
        <f t="shared" si="1"/>
        <v>28521298.568877887</v>
      </c>
      <c r="N53" s="18">
        <f t="shared" si="2"/>
        <v>2150194.3453736403</v>
      </c>
      <c r="O53" s="18">
        <v>28521298.568877887</v>
      </c>
      <c r="P53" s="18">
        <v>5350012.0764433183</v>
      </c>
      <c r="Q53" s="19">
        <f t="shared" si="3"/>
        <v>37872188.614921205</v>
      </c>
      <c r="R53" s="19">
        <f t="shared" si="4"/>
        <v>33871310.645321205</v>
      </c>
      <c r="S53" s="19">
        <f t="shared" si="5"/>
        <v>1854907.8876153866</v>
      </c>
      <c r="T53" s="19">
        <f t="shared" si="6"/>
        <v>4296164.4273582539</v>
      </c>
      <c r="U53" s="19">
        <f>(D53*'[1]נתוני אגירה'!$B$8+'[1]נתוני אגירה'!$B$4*'נתונים מניתוח אגירה'!E53+'[1]נתוני אגירה'!$B$12)*'[1]נתוני אגירה'!$B$15</f>
        <v>1854907.8876153866</v>
      </c>
      <c r="V53" s="19">
        <f>NPV('[1]נתוני אגירה'!$B$17,'נתונים מניתוח אגירה'!W53:AP53)</f>
        <v>295286.4577582535</v>
      </c>
      <c r="W53">
        <f>$J53*'[1]נתוני אגירה'!$B$16</f>
        <v>34684.236528698668</v>
      </c>
      <c r="X53">
        <f>$J53*'[1]נתוני אגירה'!$B$16</f>
        <v>34684.236528698668</v>
      </c>
      <c r="Y53">
        <f>$J53*'[1]נתוני אגירה'!$B$16</f>
        <v>34684.236528698668</v>
      </c>
      <c r="Z53">
        <f>$J53*'[1]נתוני אגירה'!$B$16</f>
        <v>34684.236528698668</v>
      </c>
      <c r="AA53">
        <f>$J53*'[1]נתוני אגירה'!$B$16</f>
        <v>34684.236528698668</v>
      </c>
      <c r="AB53">
        <f>$J53*'[1]נתוני אגירה'!$B$16</f>
        <v>34684.236528698668</v>
      </c>
      <c r="AC53">
        <f>$J53*'[1]נתוני אגירה'!$B$16</f>
        <v>34684.236528698668</v>
      </c>
      <c r="AD53">
        <f>$J53*'[1]נתוני אגירה'!$B$16</f>
        <v>34684.236528698668</v>
      </c>
      <c r="AE53">
        <f>$J53*'[1]נתוני אגירה'!$B$16</f>
        <v>34684.236528698668</v>
      </c>
      <c r="AF53">
        <f>$J53*'[1]נתוני אגירה'!$B$16</f>
        <v>34684.236528698668</v>
      </c>
      <c r="AG53">
        <f>$J53*'[1]נתוני אגירה'!$B$16</f>
        <v>34684.236528698668</v>
      </c>
      <c r="AH53">
        <f>$J53*'[1]נתוני אגירה'!$B$16</f>
        <v>34684.236528698668</v>
      </c>
      <c r="AI53">
        <f>$J53*'[1]נתוני אגירה'!$B$16</f>
        <v>34684.236528698668</v>
      </c>
      <c r="AJ53">
        <f>$J53*'[1]נתוני אגירה'!$B$16</f>
        <v>34684.236528698668</v>
      </c>
      <c r="AK53">
        <f>$J53*'[1]נתוני אגירה'!$B$16</f>
        <v>34684.236528698668</v>
      </c>
      <c r="AL53">
        <f>$J53*'[1]נתוני אגירה'!$B$16</f>
        <v>34684.236528698668</v>
      </c>
      <c r="AM53">
        <f>$J53*'[1]נתוני אגירה'!$B$16</f>
        <v>34684.236528698668</v>
      </c>
      <c r="AN53">
        <f>$J53*'[1]נתוני אגירה'!$B$16</f>
        <v>34684.236528698668</v>
      </c>
      <c r="AO53">
        <f>$J53*'[1]נתוני אגירה'!$B$16</f>
        <v>34684.236528698668</v>
      </c>
      <c r="AP53">
        <f>$J53*'[1]נתוני אגירה'!$B$16</f>
        <v>34684.236528698668</v>
      </c>
      <c r="AQ53" s="20"/>
      <c r="AR53" s="20"/>
    </row>
    <row r="54" spans="1:44" x14ac:dyDescent="0.3">
      <c r="A54" s="15" t="s">
        <v>24</v>
      </c>
      <c r="B54">
        <v>51</v>
      </c>
      <c r="C54" s="16">
        <v>1</v>
      </c>
      <c r="D54" s="17">
        <v>1034.8928878726558</v>
      </c>
      <c r="E54" s="17">
        <v>5446.8046730139777</v>
      </c>
      <c r="F54" s="16">
        <v>0.79450207039817333</v>
      </c>
      <c r="G54" s="16">
        <v>1.0000000000000002</v>
      </c>
      <c r="H54" s="16">
        <v>0.99999999999999967</v>
      </c>
      <c r="I54" s="16">
        <v>0.99999999999999978</v>
      </c>
      <c r="J54" s="8">
        <f t="shared" si="0"/>
        <v>7869991.9849776719</v>
      </c>
      <c r="K54" s="8">
        <f t="shared" si="0"/>
        <v>1252839.5999315314</v>
      </c>
      <c r="L54" s="17">
        <v>4693243.5887000002</v>
      </c>
      <c r="M54" s="17">
        <f t="shared" si="1"/>
        <v>29524137.416115463</v>
      </c>
      <c r="N54" s="18">
        <f>J54+K54</f>
        <v>9122831.5849092025</v>
      </c>
      <c r="O54" s="18">
        <v>29524137.416115463</v>
      </c>
      <c r="P54" s="18">
        <v>6206945.6142229326</v>
      </c>
      <c r="Q54" s="19">
        <f t="shared" si="3"/>
        <v>40424326.619038388</v>
      </c>
      <c r="R54" s="19">
        <f t="shared" si="4"/>
        <v>35731083.030338392</v>
      </c>
      <c r="S54" s="19">
        <f t="shared" si="5"/>
        <v>7869991.9849776719</v>
      </c>
      <c r="T54" s="19">
        <f t="shared" si="6"/>
        <v>5946083.1886315318</v>
      </c>
      <c r="U54" s="19">
        <f>(D54*'[1]נתוני אגירה'!$B$8+'[1]נתוני אגירה'!$B$4*'נתונים מניתוח אגירה'!E54+'[1]נתוני אגירה'!$B$12)*'[1]נתוני אגירה'!$B$15</f>
        <v>7869991.9849776719</v>
      </c>
      <c r="V54" s="19">
        <f>NPV('[1]נתוני אגירה'!$B$17,'נתונים מניתוח אגירה'!W54:AP54)</f>
        <v>1252839.5999315314</v>
      </c>
      <c r="W54">
        <f>$J54*'[1]נתוני אגירה'!$B$16</f>
        <v>147158.06930814413</v>
      </c>
      <c r="X54">
        <f>$J54*'[1]נתוני אגירה'!$B$16</f>
        <v>147158.06930814413</v>
      </c>
      <c r="Y54">
        <f>$J54*'[1]נתוני אגירה'!$B$16</f>
        <v>147158.06930814413</v>
      </c>
      <c r="Z54">
        <f>$J54*'[1]נתוני אגירה'!$B$16</f>
        <v>147158.06930814413</v>
      </c>
      <c r="AA54">
        <f>$J54*'[1]נתוני אגירה'!$B$16</f>
        <v>147158.06930814413</v>
      </c>
      <c r="AB54">
        <f>$J54*'[1]נתוני אגירה'!$B$16</f>
        <v>147158.06930814413</v>
      </c>
      <c r="AC54">
        <f>$J54*'[1]נתוני אגירה'!$B$16</f>
        <v>147158.06930814413</v>
      </c>
      <c r="AD54">
        <f>$J54*'[1]נתוני אגירה'!$B$16</f>
        <v>147158.06930814413</v>
      </c>
      <c r="AE54">
        <f>$J54*'[1]נתוני אגירה'!$B$16</f>
        <v>147158.06930814413</v>
      </c>
      <c r="AF54">
        <f>$J54*'[1]נתוני אגירה'!$B$16</f>
        <v>147158.06930814413</v>
      </c>
      <c r="AG54">
        <f>$J54*'[1]נתוני אגירה'!$B$16</f>
        <v>147158.06930814413</v>
      </c>
      <c r="AH54">
        <f>$J54*'[1]נתוני אגירה'!$B$16</f>
        <v>147158.06930814413</v>
      </c>
      <c r="AI54">
        <f>$J54*'[1]נתוני אגירה'!$B$16</f>
        <v>147158.06930814413</v>
      </c>
      <c r="AJ54">
        <f>$J54*'[1]נתוני אגירה'!$B$16</f>
        <v>147158.06930814413</v>
      </c>
      <c r="AK54">
        <f>$J54*'[1]נתוני אגירה'!$B$16</f>
        <v>147158.06930814413</v>
      </c>
      <c r="AL54">
        <f>$J54*'[1]נתוני אגירה'!$B$16</f>
        <v>147158.06930814413</v>
      </c>
      <c r="AM54">
        <f>$J54*'[1]נתוני אגירה'!$B$16</f>
        <v>147158.06930814413</v>
      </c>
      <c r="AN54">
        <f>$J54*'[1]נתוני אגירה'!$B$16</f>
        <v>147158.06930814413</v>
      </c>
      <c r="AO54">
        <f>$J54*'[1]נתוני אגירה'!$B$16</f>
        <v>147158.06930814413</v>
      </c>
      <c r="AP54">
        <f>$J54*'[1]נתוני אגירה'!$B$16</f>
        <v>147158.06930814413</v>
      </c>
      <c r="AQ54" s="20"/>
      <c r="AR54" s="20"/>
    </row>
    <row r="55" spans="1:44" x14ac:dyDescent="0.3">
      <c r="A55" s="15" t="s">
        <v>34</v>
      </c>
      <c r="B55">
        <v>52</v>
      </c>
      <c r="C55" s="16">
        <v>1</v>
      </c>
      <c r="D55" s="17">
        <v>889.43666773369955</v>
      </c>
      <c r="E55" s="17">
        <v>4681.2456196510502</v>
      </c>
      <c r="F55" s="16">
        <v>0.86847076857713368</v>
      </c>
      <c r="G55" s="16">
        <v>1.0000000000000002</v>
      </c>
      <c r="H55" s="16">
        <v>0.99999999999999978</v>
      </c>
      <c r="I55" s="16">
        <v>1.0000000000000002</v>
      </c>
      <c r="J55" s="8">
        <f t="shared" si="0"/>
        <v>6858737.4677198138</v>
      </c>
      <c r="K55" s="8">
        <f t="shared" si="0"/>
        <v>1091855.9919115182</v>
      </c>
      <c r="L55" s="17">
        <v>5213082.0943</v>
      </c>
      <c r="M55" s="17">
        <f t="shared" si="1"/>
        <v>40435448.400663696</v>
      </c>
      <c r="N55" s="18">
        <f t="shared" si="2"/>
        <v>7950593.4596313322</v>
      </c>
      <c r="O55" s="18">
        <v>40435448.400663696</v>
      </c>
      <c r="P55" s="18">
        <v>10264789.799742211</v>
      </c>
      <c r="Q55" s="19">
        <f t="shared" si="3"/>
        <v>55913320.294705912</v>
      </c>
      <c r="R55" s="19">
        <f t="shared" si="4"/>
        <v>50700238.200405911</v>
      </c>
      <c r="S55" s="19">
        <f t="shared" si="5"/>
        <v>6858737.4677198138</v>
      </c>
      <c r="T55" s="19">
        <f t="shared" si="6"/>
        <v>6304938.0862115184</v>
      </c>
      <c r="U55" s="19">
        <f>(D55*'[1]נתוני אגירה'!$B$8+'[1]נתוני אגירה'!$B$4*'נתונים מניתוח אגירה'!E55+'[1]נתוני אגירה'!$B$12)*'[1]נתוני אגירה'!$B$15</f>
        <v>6858737.4677198138</v>
      </c>
      <c r="V55" s="19">
        <f>NPV('[1]נתוני אגירה'!$B$17,'נתונים מניתוח אגירה'!W55:AP55)</f>
        <v>1091855.9919115182</v>
      </c>
      <c r="W55">
        <f>$J55*'[1]נתוני אגירה'!$B$16</f>
        <v>128248.99511558282</v>
      </c>
      <c r="X55">
        <f>$J55*'[1]נתוני אגירה'!$B$16</f>
        <v>128248.99511558282</v>
      </c>
      <c r="Y55">
        <f>$J55*'[1]נתוני אגירה'!$B$16</f>
        <v>128248.99511558282</v>
      </c>
      <c r="Z55">
        <f>$J55*'[1]נתוני אגירה'!$B$16</f>
        <v>128248.99511558282</v>
      </c>
      <c r="AA55">
        <f>$J55*'[1]נתוני אגירה'!$B$16</f>
        <v>128248.99511558282</v>
      </c>
      <c r="AB55">
        <f>$J55*'[1]נתוני אגירה'!$B$16</f>
        <v>128248.99511558282</v>
      </c>
      <c r="AC55">
        <f>$J55*'[1]נתוני אגירה'!$B$16</f>
        <v>128248.99511558282</v>
      </c>
      <c r="AD55">
        <f>$J55*'[1]נתוני אגירה'!$B$16</f>
        <v>128248.99511558282</v>
      </c>
      <c r="AE55">
        <f>$J55*'[1]נתוני אגירה'!$B$16</f>
        <v>128248.99511558282</v>
      </c>
      <c r="AF55">
        <f>$J55*'[1]נתוני אגירה'!$B$16</f>
        <v>128248.99511558282</v>
      </c>
      <c r="AG55">
        <f>$J55*'[1]נתוני אגירה'!$B$16</f>
        <v>128248.99511558282</v>
      </c>
      <c r="AH55">
        <f>$J55*'[1]נתוני אגירה'!$B$16</f>
        <v>128248.99511558282</v>
      </c>
      <c r="AI55">
        <f>$J55*'[1]נתוני אגירה'!$B$16</f>
        <v>128248.99511558282</v>
      </c>
      <c r="AJ55">
        <f>$J55*'[1]נתוני אגירה'!$B$16</f>
        <v>128248.99511558282</v>
      </c>
      <c r="AK55">
        <f>$J55*'[1]נתוני אגירה'!$B$16</f>
        <v>128248.99511558282</v>
      </c>
      <c r="AL55">
        <f>$J55*'[1]נתוני אגירה'!$B$16</f>
        <v>128248.99511558282</v>
      </c>
      <c r="AM55">
        <f>$J55*'[1]נתוני אגירה'!$B$16</f>
        <v>128248.99511558282</v>
      </c>
      <c r="AN55">
        <f>$J55*'[1]נתוני אגירה'!$B$16</f>
        <v>128248.99511558282</v>
      </c>
      <c r="AO55">
        <f>$J55*'[1]נתוני אגירה'!$B$16</f>
        <v>128248.99511558282</v>
      </c>
      <c r="AP55">
        <f>$J55*'[1]נתוני אגירה'!$B$16</f>
        <v>128248.99511558282</v>
      </c>
      <c r="AQ55" s="20"/>
      <c r="AR55" s="20"/>
    </row>
    <row r="56" spans="1:44" x14ac:dyDescent="0.3">
      <c r="A56" s="15" t="s">
        <v>31</v>
      </c>
      <c r="B56">
        <v>53</v>
      </c>
      <c r="C56" s="16">
        <v>1</v>
      </c>
      <c r="D56" s="17">
        <v>1168.1097338518234</v>
      </c>
      <c r="E56" s="17">
        <v>6147.9459676411761</v>
      </c>
      <c r="F56" s="16">
        <v>0.83383815878134626</v>
      </c>
      <c r="G56" s="16">
        <v>1</v>
      </c>
      <c r="H56" s="16">
        <v>1</v>
      </c>
      <c r="I56" s="16">
        <v>1.0000000000000002</v>
      </c>
      <c r="J56" s="8">
        <f t="shared" si="0"/>
        <v>8796154.7653839104</v>
      </c>
      <c r="K56" s="8">
        <f t="shared" si="0"/>
        <v>1400277.2859533827</v>
      </c>
      <c r="L56" s="17">
        <v>6350691.1398</v>
      </c>
      <c r="M56" s="17">
        <f t="shared" si="1"/>
        <v>41074537.564511746</v>
      </c>
      <c r="N56" s="18">
        <f t="shared" si="2"/>
        <v>10196432.051337292</v>
      </c>
      <c r="O56" s="18">
        <v>41074537.564511746</v>
      </c>
      <c r="P56" s="18">
        <v>2891224.2675120765</v>
      </c>
      <c r="Q56" s="19">
        <f t="shared" si="3"/>
        <v>50316452.971823819</v>
      </c>
      <c r="R56" s="19">
        <f t="shared" si="4"/>
        <v>43965761.832023822</v>
      </c>
      <c r="S56" s="19">
        <f t="shared" si="5"/>
        <v>8796154.7653839104</v>
      </c>
      <c r="T56" s="19">
        <f t="shared" si="6"/>
        <v>7750968.425753383</v>
      </c>
      <c r="U56" s="19">
        <f>(D56*'[1]נתוני אגירה'!$B$8+'[1]נתוני אגירה'!$B$4*'נתונים מניתוח אגירה'!E56+'[1]נתוני אגירה'!$B$12)*'[1]נתוני אגירה'!$B$15</f>
        <v>8796154.7653839104</v>
      </c>
      <c r="V56" s="19">
        <f>NPV('[1]נתוני אגירה'!$B$17,'נתונים מניתוח אגירה'!W56:AP56)</f>
        <v>1400277.2859533827</v>
      </c>
      <c r="W56">
        <f>$J56*'[1]נתוני אגירה'!$B$16</f>
        <v>164476.04458560326</v>
      </c>
      <c r="X56">
        <f>$J56*'[1]נתוני אגירה'!$B$16</f>
        <v>164476.04458560326</v>
      </c>
      <c r="Y56">
        <f>$J56*'[1]נתוני אגירה'!$B$16</f>
        <v>164476.04458560326</v>
      </c>
      <c r="Z56">
        <f>$J56*'[1]נתוני אגירה'!$B$16</f>
        <v>164476.04458560326</v>
      </c>
      <c r="AA56">
        <f>$J56*'[1]נתוני אגירה'!$B$16</f>
        <v>164476.04458560326</v>
      </c>
      <c r="AB56">
        <f>$J56*'[1]נתוני אגירה'!$B$16</f>
        <v>164476.04458560326</v>
      </c>
      <c r="AC56">
        <f>$J56*'[1]נתוני אגירה'!$B$16</f>
        <v>164476.04458560326</v>
      </c>
      <c r="AD56">
        <f>$J56*'[1]נתוני אגירה'!$B$16</f>
        <v>164476.04458560326</v>
      </c>
      <c r="AE56">
        <f>$J56*'[1]נתוני אגירה'!$B$16</f>
        <v>164476.04458560326</v>
      </c>
      <c r="AF56">
        <f>$J56*'[1]נתוני אגירה'!$B$16</f>
        <v>164476.04458560326</v>
      </c>
      <c r="AG56">
        <f>$J56*'[1]נתוני אגירה'!$B$16</f>
        <v>164476.04458560326</v>
      </c>
      <c r="AH56">
        <f>$J56*'[1]נתוני אגירה'!$B$16</f>
        <v>164476.04458560326</v>
      </c>
      <c r="AI56">
        <f>$J56*'[1]נתוני אגירה'!$B$16</f>
        <v>164476.04458560326</v>
      </c>
      <c r="AJ56">
        <f>$J56*'[1]נתוני אגירה'!$B$16</f>
        <v>164476.04458560326</v>
      </c>
      <c r="AK56">
        <f>$J56*'[1]נתוני אגירה'!$B$16</f>
        <v>164476.04458560326</v>
      </c>
      <c r="AL56">
        <f>$J56*'[1]נתוני אגירה'!$B$16</f>
        <v>164476.04458560326</v>
      </c>
      <c r="AM56">
        <f>$J56*'[1]נתוני אגירה'!$B$16</f>
        <v>164476.04458560326</v>
      </c>
      <c r="AN56">
        <f>$J56*'[1]נתוני אגירה'!$B$16</f>
        <v>164476.04458560326</v>
      </c>
      <c r="AO56">
        <f>$J56*'[1]נתוני אגירה'!$B$16</f>
        <v>164476.04458560326</v>
      </c>
      <c r="AP56">
        <f>$J56*'[1]נתוני אגירה'!$B$16</f>
        <v>164476.04458560326</v>
      </c>
      <c r="AQ56" s="20"/>
      <c r="AR56" s="20"/>
    </row>
    <row r="57" spans="1:44" x14ac:dyDescent="0.3">
      <c r="A57" s="15" t="s">
        <v>12</v>
      </c>
      <c r="B57">
        <v>54</v>
      </c>
      <c r="C57" s="16">
        <v>1</v>
      </c>
      <c r="D57" s="17">
        <v>1626.1925168909136</v>
      </c>
      <c r="E57" s="17">
        <v>8558.9079836363871</v>
      </c>
      <c r="F57" s="16">
        <v>0.85377093532398229</v>
      </c>
      <c r="G57" s="16">
        <v>1.0000000000000002</v>
      </c>
      <c r="H57" s="16">
        <v>0.99999999999999989</v>
      </c>
      <c r="I57" s="16">
        <v>1.0000000000000002</v>
      </c>
      <c r="J57" s="8">
        <f t="shared" si="0"/>
        <v>11980881.298108283</v>
      </c>
      <c r="K57" s="8">
        <f t="shared" si="0"/>
        <v>1907260.2057283709</v>
      </c>
      <c r="L57" s="17">
        <v>14063961.992000001</v>
      </c>
      <c r="M57" s="17">
        <f t="shared" si="1"/>
        <v>61115822.850184254</v>
      </c>
      <c r="N57" s="18">
        <f t="shared" si="2"/>
        <v>13888141.503836654</v>
      </c>
      <c r="O57" s="18">
        <v>61115822.850184254</v>
      </c>
      <c r="P57" s="18">
        <v>53786336.878503315</v>
      </c>
      <c r="Q57" s="19">
        <f t="shared" si="3"/>
        <v>128966121.72068757</v>
      </c>
      <c r="R57" s="19">
        <f t="shared" si="4"/>
        <v>114902159.72868757</v>
      </c>
      <c r="S57" s="19">
        <f t="shared" si="5"/>
        <v>11980881.298108283</v>
      </c>
      <c r="T57" s="19">
        <f t="shared" si="6"/>
        <v>15971222.197728371</v>
      </c>
      <c r="U57" s="19">
        <f>(D57*'[1]נתוני אגירה'!$B$8+'[1]נתוני אגירה'!$B$4*'נתונים מניתוח אגירה'!E57+'[1]נתוני אגירה'!$B$12)*'[1]נתוני אגירה'!$B$15</f>
        <v>11980881.298108283</v>
      </c>
      <c r="V57" s="19">
        <f>NPV('[1]נתוני אגירה'!$B$17,'נתונים מניתוח אגירה'!W57:AP57)</f>
        <v>1907260.2057283709</v>
      </c>
      <c r="W57">
        <f>$J57*'[1]נתוני אגירה'!$B$16</f>
        <v>224026.06810846311</v>
      </c>
      <c r="X57">
        <f>$J57*'[1]נתוני אגירה'!$B$16</f>
        <v>224026.06810846311</v>
      </c>
      <c r="Y57">
        <f>$J57*'[1]נתוני אגירה'!$B$16</f>
        <v>224026.06810846311</v>
      </c>
      <c r="Z57">
        <f>$J57*'[1]נתוני אגירה'!$B$16</f>
        <v>224026.06810846311</v>
      </c>
      <c r="AA57">
        <f>$J57*'[1]נתוני אגירה'!$B$16</f>
        <v>224026.06810846311</v>
      </c>
      <c r="AB57">
        <f>$J57*'[1]נתוני אגירה'!$B$16</f>
        <v>224026.06810846311</v>
      </c>
      <c r="AC57">
        <f>$J57*'[1]נתוני אגירה'!$B$16</f>
        <v>224026.06810846311</v>
      </c>
      <c r="AD57">
        <f>$J57*'[1]נתוני אגירה'!$B$16</f>
        <v>224026.06810846311</v>
      </c>
      <c r="AE57">
        <f>$J57*'[1]נתוני אגירה'!$B$16</f>
        <v>224026.06810846311</v>
      </c>
      <c r="AF57">
        <f>$J57*'[1]נתוני אגירה'!$B$16</f>
        <v>224026.06810846311</v>
      </c>
      <c r="AG57">
        <f>$J57*'[1]נתוני אגירה'!$B$16</f>
        <v>224026.06810846311</v>
      </c>
      <c r="AH57">
        <f>$J57*'[1]נתוני אגירה'!$B$16</f>
        <v>224026.06810846311</v>
      </c>
      <c r="AI57">
        <f>$J57*'[1]נתוני אגירה'!$B$16</f>
        <v>224026.06810846311</v>
      </c>
      <c r="AJ57">
        <f>$J57*'[1]נתוני אגירה'!$B$16</f>
        <v>224026.06810846311</v>
      </c>
      <c r="AK57">
        <f>$J57*'[1]נתוני אגירה'!$B$16</f>
        <v>224026.06810846311</v>
      </c>
      <c r="AL57">
        <f>$J57*'[1]נתוני אגירה'!$B$16</f>
        <v>224026.06810846311</v>
      </c>
      <c r="AM57">
        <f>$J57*'[1]נתוני אגירה'!$B$16</f>
        <v>224026.06810846311</v>
      </c>
      <c r="AN57">
        <f>$J57*'[1]נתוני אגירה'!$B$16</f>
        <v>224026.06810846311</v>
      </c>
      <c r="AO57">
        <f>$J57*'[1]נתוני אגירה'!$B$16</f>
        <v>224026.06810846311</v>
      </c>
      <c r="AP57">
        <f>$J57*'[1]נתוני אגירה'!$B$16</f>
        <v>224026.06810846311</v>
      </c>
      <c r="AQ57" s="20"/>
      <c r="AR57" s="20"/>
    </row>
    <row r="58" spans="1:44" x14ac:dyDescent="0.3">
      <c r="A58" s="15" t="s">
        <v>18</v>
      </c>
      <c r="B58">
        <v>55</v>
      </c>
      <c r="C58" s="16">
        <v>1</v>
      </c>
      <c r="D58" s="17">
        <v>1831.907621227502</v>
      </c>
      <c r="E58" s="17">
        <v>9641.619059092116</v>
      </c>
      <c r="F58" s="16">
        <v>0.86374636543535743</v>
      </c>
      <c r="G58" s="16">
        <v>1.0000000000000002</v>
      </c>
      <c r="H58" s="16">
        <v>0.99999999999999956</v>
      </c>
      <c r="I58" s="16">
        <v>1</v>
      </c>
      <c r="J58" s="8">
        <f t="shared" si="0"/>
        <v>13411073.340289861</v>
      </c>
      <c r="K58" s="8">
        <f t="shared" si="0"/>
        <v>2134935.3074784414</v>
      </c>
      <c r="L58" s="17">
        <v>19074010.736299999</v>
      </c>
      <c r="M58" s="17">
        <f t="shared" si="1"/>
        <v>77198616.476362646</v>
      </c>
      <c r="N58" s="18">
        <f t="shared" si="2"/>
        <v>15546008.647768302</v>
      </c>
      <c r="O58" s="18">
        <v>77198616.476362646</v>
      </c>
      <c r="P58" s="18">
        <v>53901493.067974001</v>
      </c>
      <c r="Q58" s="19">
        <f t="shared" si="3"/>
        <v>150174120.28063664</v>
      </c>
      <c r="R58" s="19">
        <f t="shared" si="4"/>
        <v>131100109.54433665</v>
      </c>
      <c r="S58" s="19">
        <f t="shared" si="5"/>
        <v>13411073.340289861</v>
      </c>
      <c r="T58" s="19">
        <f t="shared" si="6"/>
        <v>21208946.043778442</v>
      </c>
      <c r="U58" s="19">
        <f>(D58*'[1]נתוני אגירה'!$B$8+'[1]נתוני אגירה'!$B$4*'נתונים מניתוח אגירה'!E58+'[1]נתוני אגירה'!$B$12)*'[1]נתוני אגירה'!$B$15</f>
        <v>13411073.340289861</v>
      </c>
      <c r="V58" s="19">
        <f>NPV('[1]נתוני אגירה'!$B$17,'נתונים מניתוח אגירה'!W58:AP58)</f>
        <v>2134935.3074784414</v>
      </c>
      <c r="W58">
        <f>$J58*'[1]נתוני אגירה'!$B$16</f>
        <v>250768.70013007754</v>
      </c>
      <c r="X58">
        <f>$J58*'[1]נתוני אגירה'!$B$16</f>
        <v>250768.70013007754</v>
      </c>
      <c r="Y58">
        <f>$J58*'[1]נתוני אגירה'!$B$16</f>
        <v>250768.70013007754</v>
      </c>
      <c r="Z58">
        <f>$J58*'[1]נתוני אגירה'!$B$16</f>
        <v>250768.70013007754</v>
      </c>
      <c r="AA58">
        <f>$J58*'[1]נתוני אגירה'!$B$16</f>
        <v>250768.70013007754</v>
      </c>
      <c r="AB58">
        <f>$J58*'[1]נתוני אגירה'!$B$16</f>
        <v>250768.70013007754</v>
      </c>
      <c r="AC58">
        <f>$J58*'[1]נתוני אגירה'!$B$16</f>
        <v>250768.70013007754</v>
      </c>
      <c r="AD58">
        <f>$J58*'[1]נתוני אגירה'!$B$16</f>
        <v>250768.70013007754</v>
      </c>
      <c r="AE58">
        <f>$J58*'[1]נתוני אגירה'!$B$16</f>
        <v>250768.70013007754</v>
      </c>
      <c r="AF58">
        <f>$J58*'[1]נתוני אגירה'!$B$16</f>
        <v>250768.70013007754</v>
      </c>
      <c r="AG58">
        <f>$J58*'[1]נתוני אגירה'!$B$16</f>
        <v>250768.70013007754</v>
      </c>
      <c r="AH58">
        <f>$J58*'[1]נתוני אגירה'!$B$16</f>
        <v>250768.70013007754</v>
      </c>
      <c r="AI58">
        <f>$J58*'[1]נתוני אגירה'!$B$16</f>
        <v>250768.70013007754</v>
      </c>
      <c r="AJ58">
        <f>$J58*'[1]נתוני אגירה'!$B$16</f>
        <v>250768.70013007754</v>
      </c>
      <c r="AK58">
        <f>$J58*'[1]נתוני אגירה'!$B$16</f>
        <v>250768.70013007754</v>
      </c>
      <c r="AL58">
        <f>$J58*'[1]נתוני אגירה'!$B$16</f>
        <v>250768.70013007754</v>
      </c>
      <c r="AM58">
        <f>$J58*'[1]נתוני אגירה'!$B$16</f>
        <v>250768.70013007754</v>
      </c>
      <c r="AN58">
        <f>$J58*'[1]נתוני אגירה'!$B$16</f>
        <v>250768.70013007754</v>
      </c>
      <c r="AO58">
        <f>$J58*'[1]נתוני אגירה'!$B$16</f>
        <v>250768.70013007754</v>
      </c>
      <c r="AP58">
        <f>$J58*'[1]נתוני אגירה'!$B$16</f>
        <v>250768.70013007754</v>
      </c>
      <c r="AQ58" s="20"/>
      <c r="AR58" s="20"/>
    </row>
    <row r="59" spans="1:44" x14ac:dyDescent="0.3">
      <c r="C59" s="21">
        <v>3</v>
      </c>
      <c r="D59" s="21">
        <v>4</v>
      </c>
      <c r="E59" s="21">
        <v>5</v>
      </c>
      <c r="F59" s="21">
        <v>6</v>
      </c>
      <c r="G59" s="21">
        <v>7</v>
      </c>
      <c r="H59" s="21">
        <v>8</v>
      </c>
      <c r="I59" s="21">
        <v>9</v>
      </c>
      <c r="J59" s="21">
        <v>10</v>
      </c>
      <c r="K59" s="21">
        <v>11</v>
      </c>
      <c r="L59" s="21">
        <v>12</v>
      </c>
      <c r="M59" s="17">
        <f t="shared" si="1"/>
        <v>15</v>
      </c>
      <c r="N59" s="21">
        <v>14</v>
      </c>
      <c r="O59" s="21">
        <v>15</v>
      </c>
      <c r="P59" s="21">
        <v>16</v>
      </c>
      <c r="Q59" s="21">
        <v>17</v>
      </c>
      <c r="R59" s="21"/>
      <c r="S59" s="21"/>
      <c r="T59" s="19">
        <f t="shared" si="6"/>
        <v>23</v>
      </c>
      <c r="U59" s="21"/>
      <c r="V59" s="21"/>
      <c r="AQ59" s="20"/>
      <c r="AR59" s="20"/>
    </row>
    <row r="60" spans="1:44" x14ac:dyDescent="0.3">
      <c r="A60" s="22" t="s">
        <v>82</v>
      </c>
      <c r="B60" t="str">
        <f>'[1]גרפים יישוב'!F4</f>
        <v>נחל עוז</v>
      </c>
      <c r="C60" s="16">
        <f t="shared" ref="C60:I60" si="7">VLOOKUP($B$60,$A$4:$I$58,C59,FALSE)</f>
        <v>1</v>
      </c>
      <c r="D60" s="17">
        <f t="shared" si="7"/>
        <v>800.92365386853999</v>
      </c>
      <c r="E60" s="17">
        <f t="shared" si="7"/>
        <v>4215.3876519396845</v>
      </c>
      <c r="F60" s="16">
        <f t="shared" si="7"/>
        <v>0.82769715950145251</v>
      </c>
      <c r="G60" s="16">
        <f t="shared" si="7"/>
        <v>1.0000000000000002</v>
      </c>
      <c r="H60" s="16">
        <f t="shared" si="7"/>
        <v>1</v>
      </c>
      <c r="I60" s="16">
        <f t="shared" si="7"/>
        <v>1.0000000000000002</v>
      </c>
      <c r="J60" s="23">
        <f>VLOOKUP($B$60,$A$4:$M$58,J59,FALSE)/10^6</f>
        <v>6.2433689051259238</v>
      </c>
      <c r="K60" s="23">
        <f>VLOOKUP($B$60,$A$4:$M$58,K59,FALSE)/10^6</f>
        <v>0.9938942525295491</v>
      </c>
      <c r="L60" s="23">
        <f>VLOOKUP($B$60,$A$4:$M$58,L59,FALSE)/10^6</f>
        <v>3.4397340890999999</v>
      </c>
      <c r="M60" s="17">
        <f t="shared" si="1"/>
        <v>28.391163202079767</v>
      </c>
      <c r="N60" s="23">
        <f>VLOOKUP($B$60,$A$4:$Q$58,N59,FALSE)/10^6</f>
        <v>7.2372631576554731</v>
      </c>
      <c r="O60" s="23">
        <f t="shared" ref="O60:P60" si="8">VLOOKUP($B$60,$A$4:$Q$58,O59,FALSE)/10^6</f>
        <v>28.391163202079767</v>
      </c>
      <c r="P60" s="23">
        <f t="shared" si="8"/>
        <v>5.7782095013937278</v>
      </c>
      <c r="Q60" s="19">
        <f>L60+M60+P60</f>
        <v>37.609106792573492</v>
      </c>
      <c r="R60" s="19"/>
      <c r="S60" s="19"/>
      <c r="T60" s="23">
        <f>N60+Q60</f>
        <v>44.846369950228961</v>
      </c>
      <c r="U60" s="23"/>
      <c r="V60" s="23"/>
      <c r="W60" s="18" t="e" vm="1">
        <f t="shared" ref="W60:AP60" si="9">VLOOKUP($B$60,$A$4:$Q$58,W59,FALSE)</f>
        <v>#VALUE!</v>
      </c>
      <c r="X60" s="18" t="e" vm="1">
        <f t="shared" si="9"/>
        <v>#VALUE!</v>
      </c>
      <c r="Y60" s="18" t="e" vm="1">
        <f t="shared" si="9"/>
        <v>#VALUE!</v>
      </c>
      <c r="Z60" s="18" t="e" vm="1">
        <f t="shared" si="9"/>
        <v>#VALUE!</v>
      </c>
      <c r="AA60" s="18" t="e" vm="1">
        <f t="shared" si="9"/>
        <v>#VALUE!</v>
      </c>
      <c r="AB60" s="18" t="e" vm="1">
        <f t="shared" si="9"/>
        <v>#VALUE!</v>
      </c>
      <c r="AC60" s="18" t="e" vm="1">
        <f t="shared" si="9"/>
        <v>#VALUE!</v>
      </c>
      <c r="AD60" s="18" t="e" vm="1">
        <f t="shared" si="9"/>
        <v>#VALUE!</v>
      </c>
      <c r="AE60" s="18" t="e" vm="1">
        <f t="shared" si="9"/>
        <v>#VALUE!</v>
      </c>
      <c r="AF60" s="18" t="e" vm="1">
        <f t="shared" si="9"/>
        <v>#VALUE!</v>
      </c>
      <c r="AG60" s="18" t="e" vm="1">
        <f t="shared" si="9"/>
        <v>#VALUE!</v>
      </c>
      <c r="AH60" s="18" t="e" vm="1">
        <f t="shared" si="9"/>
        <v>#VALUE!</v>
      </c>
      <c r="AI60" s="18" t="e" vm="1">
        <f t="shared" si="9"/>
        <v>#VALUE!</v>
      </c>
      <c r="AJ60" s="18" t="e" vm="1">
        <f t="shared" si="9"/>
        <v>#VALUE!</v>
      </c>
      <c r="AK60" s="18" t="e" vm="1">
        <f t="shared" si="9"/>
        <v>#VALUE!</v>
      </c>
      <c r="AL60" s="18" t="e" vm="1">
        <f t="shared" si="9"/>
        <v>#VALUE!</v>
      </c>
      <c r="AM60" s="18" t="e" vm="1">
        <f t="shared" si="9"/>
        <v>#VALUE!</v>
      </c>
      <c r="AN60" s="18" t="e" vm="1">
        <f t="shared" si="9"/>
        <v>#VALUE!</v>
      </c>
      <c r="AO60" s="18" t="e" vm="1">
        <f t="shared" si="9"/>
        <v>#VALUE!</v>
      </c>
      <c r="AP60" s="18" t="e" vm="1">
        <f t="shared" si="9"/>
        <v>#VALUE!</v>
      </c>
      <c r="AQ60" s="24"/>
      <c r="AR60" s="20"/>
    </row>
    <row r="62" spans="1:44" x14ac:dyDescent="0.3">
      <c r="D62" s="19"/>
      <c r="E62" s="19"/>
      <c r="N62" s="20"/>
      <c r="O62" s="20"/>
      <c r="P62" s="20"/>
      <c r="Q62" s="20"/>
      <c r="R62" s="20"/>
      <c r="S62" s="20"/>
      <c r="T62" s="20"/>
      <c r="U62" s="20">
        <f>SUM(U4:U58)</f>
        <v>1165505617.725914</v>
      </c>
      <c r="V62" s="20">
        <f>SUM(V4:V58)</f>
        <v>185539145.98857492</v>
      </c>
      <c r="AQ62" s="20"/>
    </row>
    <row r="63" spans="1:44" x14ac:dyDescent="0.3">
      <c r="J63" s="20"/>
      <c r="K63" s="20"/>
      <c r="L63" s="20"/>
      <c r="M63" s="20"/>
      <c r="N63" s="20"/>
    </row>
    <row r="64" spans="1:44" x14ac:dyDescent="0.3">
      <c r="N64" s="20"/>
      <c r="Q64" s="20"/>
      <c r="R64" s="20"/>
      <c r="S64" s="20"/>
      <c r="T64" s="20"/>
      <c r="U64" s="20"/>
      <c r="V64" s="20"/>
    </row>
  </sheetData>
  <mergeCells count="1">
    <mergeCell ref="D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4EC56-31F8-4CCD-8117-145D56CBF490}">
  <dimension ref="A1:G60"/>
  <sheetViews>
    <sheetView rightToLeft="1" workbookViewId="0">
      <selection activeCell="D4" sqref="D4"/>
    </sheetView>
  </sheetViews>
  <sheetFormatPr defaultRowHeight="14" x14ac:dyDescent="0.3"/>
  <cols>
    <col min="2" max="2" width="18.58203125" customWidth="1"/>
    <col min="3" max="3" width="13.08203125" customWidth="1"/>
    <col min="4" max="4" width="11.83203125" bestFit="1" customWidth="1"/>
    <col min="5" max="5" width="14.83203125" bestFit="1" customWidth="1"/>
    <col min="6" max="6" width="14.1640625" bestFit="1" customWidth="1"/>
  </cols>
  <sheetData>
    <row r="1" spans="1:7" x14ac:dyDescent="0.3">
      <c r="C1" t="s">
        <v>89</v>
      </c>
    </row>
    <row r="2" spans="1:7" x14ac:dyDescent="0.3">
      <c r="B2" t="s">
        <v>88</v>
      </c>
      <c r="C2" s="25">
        <v>8.3000000000000007</v>
      </c>
    </row>
    <row r="4" spans="1:7" x14ac:dyDescent="0.3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</row>
    <row r="5" spans="1:7" ht="15.5" x14ac:dyDescent="0.35">
      <c r="A5" s="3" t="s">
        <v>5</v>
      </c>
      <c r="B5" s="4" t="s">
        <v>83</v>
      </c>
      <c r="C5" s="4" t="s">
        <v>85</v>
      </c>
      <c r="D5" t="s">
        <v>86</v>
      </c>
      <c r="E5" t="s">
        <v>87</v>
      </c>
      <c r="F5" t="s">
        <v>90</v>
      </c>
      <c r="G5" t="s">
        <v>91</v>
      </c>
    </row>
    <row r="6" spans="1:7" x14ac:dyDescent="0.3">
      <c r="A6" t="s">
        <v>74</v>
      </c>
      <c r="B6">
        <v>822.23493975903602</v>
      </c>
      <c r="C6">
        <v>170.98795180722891</v>
      </c>
      <c r="D6">
        <f>B6-C6</f>
        <v>651.24698795180711</v>
      </c>
      <c r="E6" s="25">
        <f>D6*$C$2</f>
        <v>5405.3499999999995</v>
      </c>
      <c r="F6" s="25">
        <f>C6*$C$2</f>
        <v>1419.2</v>
      </c>
      <c r="G6" s="16">
        <f>F6/(F6+E6)</f>
        <v>0.2079551032668821</v>
      </c>
    </row>
    <row r="7" spans="1:7" x14ac:dyDescent="0.3">
      <c r="A7" t="s">
        <v>36</v>
      </c>
      <c r="B7">
        <v>1419.9939759036147</v>
      </c>
      <c r="C7">
        <v>0</v>
      </c>
      <c r="D7">
        <f t="shared" ref="D7:D60" si="0">B7-C7</f>
        <v>1419.9939759036147</v>
      </c>
      <c r="E7" s="25">
        <f t="shared" ref="E7:E60" si="1">D7*$C$2</f>
        <v>11785.950000000003</v>
      </c>
      <c r="F7" s="25">
        <f t="shared" ref="F7:F60" si="2">C7*$C$2</f>
        <v>0</v>
      </c>
      <c r="G7" s="16">
        <f t="shared" ref="G7:G60" si="3">F7/(F7+E7)</f>
        <v>0</v>
      </c>
    </row>
    <row r="8" spans="1:7" x14ac:dyDescent="0.3">
      <c r="A8" t="s">
        <v>6</v>
      </c>
      <c r="B8">
        <v>6971.4156626505992</v>
      </c>
      <c r="C8">
        <v>1154.4096385542168</v>
      </c>
      <c r="D8">
        <f t="shared" si="0"/>
        <v>5817.0060240963821</v>
      </c>
      <c r="E8" s="25">
        <f t="shared" si="1"/>
        <v>48281.149999999972</v>
      </c>
      <c r="F8" s="25">
        <f t="shared" si="2"/>
        <v>9581.6</v>
      </c>
      <c r="G8" s="16">
        <f t="shared" si="3"/>
        <v>0.16559185313522093</v>
      </c>
    </row>
    <row r="9" spans="1:7" x14ac:dyDescent="0.3">
      <c r="A9" t="s">
        <v>10</v>
      </c>
      <c r="B9">
        <v>572.39759036144562</v>
      </c>
      <c r="C9">
        <v>190.33734939759034</v>
      </c>
      <c r="D9">
        <f t="shared" si="0"/>
        <v>382.06024096385528</v>
      </c>
      <c r="E9" s="25">
        <f t="shared" si="1"/>
        <v>3171.099999999999</v>
      </c>
      <c r="F9" s="25">
        <f t="shared" si="2"/>
        <v>1579.8</v>
      </c>
      <c r="G9" s="16">
        <f t="shared" si="3"/>
        <v>0.33252646866909435</v>
      </c>
    </row>
    <row r="10" spans="1:7" x14ac:dyDescent="0.3">
      <c r="A10" t="s">
        <v>28</v>
      </c>
      <c r="B10">
        <v>6762.6927710843374</v>
      </c>
      <c r="C10">
        <v>1414.9156626506019</v>
      </c>
      <c r="D10">
        <f t="shared" si="0"/>
        <v>5347.7771084337355</v>
      </c>
      <c r="E10" s="25">
        <f t="shared" si="1"/>
        <v>44386.55000000001</v>
      </c>
      <c r="F10" s="25">
        <f t="shared" si="2"/>
        <v>11743.799999999997</v>
      </c>
      <c r="G10" s="16">
        <f t="shared" si="3"/>
        <v>0.20922370874224008</v>
      </c>
    </row>
    <row r="11" spans="1:7" x14ac:dyDescent="0.3">
      <c r="A11" t="s">
        <v>14</v>
      </c>
      <c r="B11">
        <v>8014.3433734939736</v>
      </c>
      <c r="C11">
        <v>1588.734939759036</v>
      </c>
      <c r="D11">
        <f t="shared" si="0"/>
        <v>6425.6084337349375</v>
      </c>
      <c r="E11" s="25">
        <f t="shared" si="1"/>
        <v>53332.549999999988</v>
      </c>
      <c r="F11" s="25">
        <f t="shared" si="2"/>
        <v>13186.5</v>
      </c>
      <c r="G11" s="16">
        <f t="shared" si="3"/>
        <v>0.19823644504844856</v>
      </c>
    </row>
    <row r="12" spans="1:7" x14ac:dyDescent="0.3">
      <c r="A12" t="s">
        <v>19</v>
      </c>
      <c r="B12">
        <v>8631.409638554218</v>
      </c>
      <c r="C12">
        <v>2757.469879518072</v>
      </c>
      <c r="D12">
        <f t="shared" si="0"/>
        <v>5873.9397590361459</v>
      </c>
      <c r="E12" s="25">
        <f t="shared" si="1"/>
        <v>48753.700000000012</v>
      </c>
      <c r="F12" s="25">
        <f t="shared" si="2"/>
        <v>22887</v>
      </c>
      <c r="G12" s="16">
        <f t="shared" si="3"/>
        <v>0.3194692402503046</v>
      </c>
    </row>
    <row r="13" spans="1:7" x14ac:dyDescent="0.3">
      <c r="A13" t="s">
        <v>18</v>
      </c>
      <c r="B13">
        <v>25171.060240963852</v>
      </c>
      <c r="C13">
        <v>14977.578313253012</v>
      </c>
      <c r="D13">
        <f t="shared" si="0"/>
        <v>10193.48192771084</v>
      </c>
      <c r="E13" s="25">
        <f t="shared" si="1"/>
        <v>84605.89999999998</v>
      </c>
      <c r="F13" s="25">
        <f t="shared" si="2"/>
        <v>124313.90000000001</v>
      </c>
      <c r="G13" s="16">
        <f t="shared" si="3"/>
        <v>0.59503168201386381</v>
      </c>
    </row>
    <row r="14" spans="1:7" x14ac:dyDescent="0.3">
      <c r="A14" t="s">
        <v>11</v>
      </c>
      <c r="B14">
        <v>7457.3975903614437</v>
      </c>
      <c r="C14">
        <v>1094.5903614457829</v>
      </c>
      <c r="D14">
        <f t="shared" si="0"/>
        <v>6362.8072289156607</v>
      </c>
      <c r="E14" s="25">
        <f t="shared" si="1"/>
        <v>52811.299999999988</v>
      </c>
      <c r="F14" s="25">
        <f t="shared" si="2"/>
        <v>9085.0999999999985</v>
      </c>
      <c r="G14" s="16">
        <f t="shared" si="3"/>
        <v>0.14677913416612276</v>
      </c>
    </row>
    <row r="15" spans="1:7" x14ac:dyDescent="0.3">
      <c r="A15" t="s">
        <v>53</v>
      </c>
      <c r="B15">
        <v>2201.8975903614446</v>
      </c>
      <c r="C15">
        <v>523.39759036144574</v>
      </c>
      <c r="D15">
        <f t="shared" si="0"/>
        <v>1678.4999999999989</v>
      </c>
      <c r="E15" s="25">
        <f t="shared" si="1"/>
        <v>13931.549999999992</v>
      </c>
      <c r="F15" s="25">
        <f t="shared" si="2"/>
        <v>4344.2</v>
      </c>
      <c r="G15" s="16">
        <f t="shared" si="3"/>
        <v>0.23770296704649613</v>
      </c>
    </row>
    <row r="16" spans="1:7" x14ac:dyDescent="0.3">
      <c r="A16" t="s">
        <v>21</v>
      </c>
      <c r="B16">
        <v>8069.5481927710807</v>
      </c>
      <c r="C16">
        <v>758.48192771084325</v>
      </c>
      <c r="D16">
        <f t="shared" si="0"/>
        <v>7311.0662650602371</v>
      </c>
      <c r="E16" s="25">
        <f t="shared" si="1"/>
        <v>60681.849999999977</v>
      </c>
      <c r="F16" s="25">
        <f t="shared" si="2"/>
        <v>6295.4</v>
      </c>
      <c r="G16" s="16">
        <f t="shared" si="3"/>
        <v>9.3993109600648023E-2</v>
      </c>
    </row>
    <row r="17" spans="1:7" x14ac:dyDescent="0.3">
      <c r="A17" t="s">
        <v>39</v>
      </c>
      <c r="B17">
        <v>2058.4397590361441</v>
      </c>
      <c r="C17">
        <v>328.43373493975895</v>
      </c>
      <c r="D17">
        <f t="shared" si="0"/>
        <v>1730.0060240963851</v>
      </c>
      <c r="E17" s="25">
        <f t="shared" si="1"/>
        <v>14359.049999999997</v>
      </c>
      <c r="F17" s="25">
        <f t="shared" si="2"/>
        <v>2725.9999999999995</v>
      </c>
      <c r="G17" s="16">
        <f t="shared" si="3"/>
        <v>0.1595546984059163</v>
      </c>
    </row>
    <row r="18" spans="1:7" x14ac:dyDescent="0.3">
      <c r="A18" t="s">
        <v>51</v>
      </c>
      <c r="B18">
        <v>6086.2349397590351</v>
      </c>
      <c r="C18">
        <v>742.33734939759017</v>
      </c>
      <c r="D18">
        <f t="shared" si="0"/>
        <v>5343.8975903614446</v>
      </c>
      <c r="E18" s="25">
        <f t="shared" si="1"/>
        <v>44354.349999999991</v>
      </c>
      <c r="F18" s="25">
        <f t="shared" si="2"/>
        <v>6161.3999999999987</v>
      </c>
      <c r="G18" s="16">
        <f t="shared" si="3"/>
        <v>0.12196988068077777</v>
      </c>
    </row>
    <row r="19" spans="1:7" x14ac:dyDescent="0.3">
      <c r="A19" t="s">
        <v>48</v>
      </c>
      <c r="B19">
        <v>1667.8975903614457</v>
      </c>
      <c r="C19">
        <v>221.34939759036143</v>
      </c>
      <c r="D19">
        <f t="shared" si="0"/>
        <v>1446.5481927710844</v>
      </c>
      <c r="E19" s="25">
        <f t="shared" si="1"/>
        <v>12006.35</v>
      </c>
      <c r="F19" s="25">
        <f t="shared" si="2"/>
        <v>1837.2</v>
      </c>
      <c r="G19" s="16">
        <f t="shared" si="3"/>
        <v>0.13271162382481372</v>
      </c>
    </row>
    <row r="20" spans="1:7" x14ac:dyDescent="0.3">
      <c r="A20" t="s">
        <v>13</v>
      </c>
      <c r="B20">
        <v>13427.608433734935</v>
      </c>
      <c r="C20">
        <v>2015.2289156626503</v>
      </c>
      <c r="D20">
        <f t="shared" si="0"/>
        <v>11412.379518072285</v>
      </c>
      <c r="E20" s="25">
        <f t="shared" si="1"/>
        <v>94722.749999999971</v>
      </c>
      <c r="F20" s="25">
        <f t="shared" si="2"/>
        <v>16726.399999999998</v>
      </c>
      <c r="G20" s="16">
        <f t="shared" si="3"/>
        <v>0.15008100106640565</v>
      </c>
    </row>
    <row r="21" spans="1:7" x14ac:dyDescent="0.3">
      <c r="A21" t="s">
        <v>31</v>
      </c>
      <c r="B21">
        <v>12678.078313253014</v>
      </c>
      <c r="C21">
        <v>651.85542168674692</v>
      </c>
      <c r="D21">
        <f t="shared" si="0"/>
        <v>12026.222891566267</v>
      </c>
      <c r="E21" s="25">
        <f t="shared" si="1"/>
        <v>99817.650000000023</v>
      </c>
      <c r="F21" s="25">
        <f t="shared" si="2"/>
        <v>5410.4</v>
      </c>
      <c r="G21" s="16">
        <f t="shared" si="3"/>
        <v>5.1415948504224859E-2</v>
      </c>
    </row>
    <row r="22" spans="1:7" x14ac:dyDescent="0.3">
      <c r="A22" t="s">
        <v>35</v>
      </c>
      <c r="B22">
        <v>3945.9939759036142</v>
      </c>
      <c r="C22">
        <v>1200.1445783132529</v>
      </c>
      <c r="D22">
        <f t="shared" si="0"/>
        <v>2745.8493975903611</v>
      </c>
      <c r="E22" s="25">
        <f t="shared" si="1"/>
        <v>22790.55</v>
      </c>
      <c r="F22" s="25">
        <f t="shared" si="2"/>
        <v>9961.1999999999989</v>
      </c>
      <c r="G22" s="16">
        <f t="shared" si="3"/>
        <v>0.30414252673521258</v>
      </c>
    </row>
    <row r="23" spans="1:7" x14ac:dyDescent="0.3">
      <c r="A23" t="s">
        <v>46</v>
      </c>
      <c r="B23">
        <v>2949.253012048192</v>
      </c>
      <c r="C23">
        <v>326.63855421686742</v>
      </c>
      <c r="D23">
        <f t="shared" si="0"/>
        <v>2622.6144578313247</v>
      </c>
      <c r="E23" s="25">
        <f t="shared" si="1"/>
        <v>21767.699999999997</v>
      </c>
      <c r="F23" s="25">
        <f t="shared" si="2"/>
        <v>2711.1</v>
      </c>
      <c r="G23" s="16">
        <f t="shared" si="3"/>
        <v>0.11075297808716116</v>
      </c>
    </row>
    <row r="24" spans="1:7" x14ac:dyDescent="0.3">
      <c r="A24" t="s">
        <v>33</v>
      </c>
      <c r="B24">
        <v>6510.885542168674</v>
      </c>
      <c r="C24">
        <v>609.66265060240949</v>
      </c>
      <c r="D24">
        <f t="shared" si="0"/>
        <v>5901.2228915662645</v>
      </c>
      <c r="E24" s="25">
        <f t="shared" si="1"/>
        <v>48980.15</v>
      </c>
      <c r="F24" s="25">
        <f t="shared" si="2"/>
        <v>5060.1999999999989</v>
      </c>
      <c r="G24" s="16">
        <f t="shared" si="3"/>
        <v>9.3637439431831934E-2</v>
      </c>
    </row>
    <row r="25" spans="1:7" x14ac:dyDescent="0.3">
      <c r="A25" t="s">
        <v>34</v>
      </c>
      <c r="B25">
        <v>13068.668674698793</v>
      </c>
      <c r="C25">
        <v>2548.2650602409635</v>
      </c>
      <c r="D25">
        <f t="shared" si="0"/>
        <v>10520.403614457829</v>
      </c>
      <c r="E25" s="25">
        <f t="shared" si="1"/>
        <v>87319.349999999991</v>
      </c>
      <c r="F25" s="25">
        <f t="shared" si="2"/>
        <v>21150.6</v>
      </c>
      <c r="G25" s="16">
        <f t="shared" si="3"/>
        <v>0.19499040978630489</v>
      </c>
    </row>
    <row r="26" spans="1:7" x14ac:dyDescent="0.3">
      <c r="A26" t="s">
        <v>41</v>
      </c>
      <c r="B26">
        <v>2958.9638554216867</v>
      </c>
      <c r="C26">
        <v>830.89156626506019</v>
      </c>
      <c r="D26">
        <f t="shared" si="0"/>
        <v>2128.0722891566265</v>
      </c>
      <c r="E26" s="25">
        <f t="shared" si="1"/>
        <v>17663</v>
      </c>
      <c r="F26" s="25">
        <f t="shared" si="2"/>
        <v>6896.4000000000005</v>
      </c>
      <c r="G26" s="16">
        <f t="shared" si="3"/>
        <v>0.28080490565730432</v>
      </c>
    </row>
    <row r="27" spans="1:7" x14ac:dyDescent="0.3">
      <c r="A27" t="s">
        <v>79</v>
      </c>
      <c r="B27">
        <v>5874.0481927710844</v>
      </c>
      <c r="C27">
        <v>763.77108433734929</v>
      </c>
      <c r="D27">
        <f t="shared" si="0"/>
        <v>5110.2771084337346</v>
      </c>
      <c r="E27" s="25">
        <f t="shared" si="1"/>
        <v>42415.3</v>
      </c>
      <c r="F27" s="25">
        <f t="shared" si="2"/>
        <v>6339.2999999999993</v>
      </c>
      <c r="G27" s="16">
        <f t="shared" si="3"/>
        <v>0.1300246540839223</v>
      </c>
    </row>
    <row r="28" spans="1:7" x14ac:dyDescent="0.3">
      <c r="A28" t="s">
        <v>32</v>
      </c>
      <c r="B28">
        <v>6195.710843373492</v>
      </c>
      <c r="C28">
        <v>2278.8915662650597</v>
      </c>
      <c r="D28">
        <f t="shared" si="0"/>
        <v>3916.8192771084323</v>
      </c>
      <c r="E28" s="25">
        <f t="shared" si="1"/>
        <v>32509.599999999991</v>
      </c>
      <c r="F28" s="25">
        <f t="shared" si="2"/>
        <v>18914.799999999996</v>
      </c>
      <c r="G28" s="16">
        <f t="shared" si="3"/>
        <v>0.36781761187296302</v>
      </c>
    </row>
    <row r="29" spans="1:7" x14ac:dyDescent="0.3">
      <c r="A29" t="s">
        <v>20</v>
      </c>
      <c r="B29">
        <v>3581.6144578313247</v>
      </c>
      <c r="C29">
        <v>1820.469879518072</v>
      </c>
      <c r="D29">
        <f t="shared" si="0"/>
        <v>1761.1445783132526</v>
      </c>
      <c r="E29" s="25">
        <f t="shared" si="1"/>
        <v>14617.499999999998</v>
      </c>
      <c r="F29" s="25">
        <f t="shared" si="2"/>
        <v>15109.9</v>
      </c>
      <c r="G29" s="16">
        <f t="shared" si="3"/>
        <v>0.50828192172877551</v>
      </c>
    </row>
    <row r="30" spans="1:7" x14ac:dyDescent="0.3">
      <c r="A30" t="s">
        <v>26</v>
      </c>
      <c r="B30">
        <v>13328.174698795177</v>
      </c>
      <c r="C30">
        <v>5451.915662650601</v>
      </c>
      <c r="D30">
        <f t="shared" si="0"/>
        <v>7876.2590361445764</v>
      </c>
      <c r="E30" s="25">
        <f t="shared" si="1"/>
        <v>65372.94999999999</v>
      </c>
      <c r="F30" s="25">
        <f t="shared" si="2"/>
        <v>45250.899999999994</v>
      </c>
      <c r="G30" s="16">
        <f t="shared" si="3"/>
        <v>0.40905193590713035</v>
      </c>
    </row>
    <row r="31" spans="1:7" x14ac:dyDescent="0.3">
      <c r="A31" t="s">
        <v>24</v>
      </c>
      <c r="B31">
        <v>8652.5180722891546</v>
      </c>
      <c r="C31">
        <v>1148.2048192771083</v>
      </c>
      <c r="D31">
        <f t="shared" si="0"/>
        <v>7504.3132530120465</v>
      </c>
      <c r="E31" s="25">
        <f t="shared" si="1"/>
        <v>62285.799999999988</v>
      </c>
      <c r="F31" s="25">
        <f t="shared" si="2"/>
        <v>9530.1</v>
      </c>
      <c r="G31" s="16">
        <f t="shared" si="3"/>
        <v>0.13270181115881025</v>
      </c>
    </row>
    <row r="32" spans="1:7" x14ac:dyDescent="0.3">
      <c r="A32" t="s">
        <v>76</v>
      </c>
      <c r="B32">
        <v>5937.3373493975887</v>
      </c>
      <c r="C32">
        <v>0</v>
      </c>
      <c r="D32">
        <f t="shared" si="0"/>
        <v>5937.3373493975887</v>
      </c>
      <c r="E32" s="25">
        <f t="shared" si="1"/>
        <v>49279.899999999987</v>
      </c>
      <c r="F32" s="25">
        <f t="shared" si="2"/>
        <v>0</v>
      </c>
      <c r="G32" s="16">
        <f t="shared" si="3"/>
        <v>0</v>
      </c>
    </row>
    <row r="33" spans="1:7" x14ac:dyDescent="0.3">
      <c r="A33" t="s">
        <v>0</v>
      </c>
      <c r="B33">
        <v>9304.8614457831318</v>
      </c>
      <c r="C33">
        <v>1606.8072289156623</v>
      </c>
      <c r="D33">
        <f t="shared" si="0"/>
        <v>7698.0542168674692</v>
      </c>
      <c r="E33" s="25">
        <f t="shared" si="1"/>
        <v>63893.85</v>
      </c>
      <c r="F33" s="25">
        <f t="shared" si="2"/>
        <v>13336.499999999998</v>
      </c>
      <c r="G33" s="16">
        <f t="shared" si="3"/>
        <v>0.17268470232233829</v>
      </c>
    </row>
    <row r="34" spans="1:7" x14ac:dyDescent="0.3">
      <c r="A34" t="s">
        <v>15</v>
      </c>
      <c r="B34">
        <v>10402.265060240961</v>
      </c>
      <c r="C34">
        <v>2191.7710843373493</v>
      </c>
      <c r="D34">
        <f t="shared" si="0"/>
        <v>8210.4939759036115</v>
      </c>
      <c r="E34" s="25">
        <f t="shared" si="1"/>
        <v>68147.099999999977</v>
      </c>
      <c r="F34" s="25">
        <f t="shared" si="2"/>
        <v>18191.7</v>
      </c>
      <c r="G34" s="16">
        <f t="shared" si="3"/>
        <v>0.21070133010882716</v>
      </c>
    </row>
    <row r="35" spans="1:7" x14ac:dyDescent="0.3">
      <c r="A35" t="s">
        <v>7</v>
      </c>
      <c r="B35">
        <v>12611.283132530121</v>
      </c>
      <c r="C35">
        <v>3035.6867469879508</v>
      </c>
      <c r="D35">
        <f t="shared" si="0"/>
        <v>9575.5963855421705</v>
      </c>
      <c r="E35" s="25">
        <f t="shared" si="1"/>
        <v>79477.450000000026</v>
      </c>
      <c r="F35" s="25">
        <f t="shared" si="2"/>
        <v>25196.199999999993</v>
      </c>
      <c r="G35" s="16">
        <f t="shared" si="3"/>
        <v>0.24071196523671418</v>
      </c>
    </row>
    <row r="36" spans="1:7" x14ac:dyDescent="0.3">
      <c r="A36" t="s">
        <v>12</v>
      </c>
      <c r="B36">
        <v>20764.397590361441</v>
      </c>
      <c r="C36">
        <v>15339.963855421682</v>
      </c>
      <c r="D36">
        <f t="shared" si="0"/>
        <v>5424.4337349397592</v>
      </c>
      <c r="E36" s="25">
        <f t="shared" si="1"/>
        <v>45022.8</v>
      </c>
      <c r="F36" s="25">
        <f t="shared" si="2"/>
        <v>127321.69999999997</v>
      </c>
      <c r="G36" s="16">
        <f t="shared" si="3"/>
        <v>0.73876276875676328</v>
      </c>
    </row>
    <row r="37" spans="1:7" x14ac:dyDescent="0.3">
      <c r="A37" t="s">
        <v>22</v>
      </c>
      <c r="B37">
        <v>8365.6385542168682</v>
      </c>
      <c r="C37">
        <v>1233.6746987951803</v>
      </c>
      <c r="D37">
        <f t="shared" si="0"/>
        <v>7131.9638554216881</v>
      </c>
      <c r="E37" s="25">
        <f t="shared" si="1"/>
        <v>59195.300000000017</v>
      </c>
      <c r="F37" s="25">
        <f t="shared" si="2"/>
        <v>10239.499999999998</v>
      </c>
      <c r="G37" s="16">
        <f t="shared" si="3"/>
        <v>0.14746928053368044</v>
      </c>
    </row>
    <row r="38" spans="1:7" x14ac:dyDescent="0.3">
      <c r="A38" t="s">
        <v>54</v>
      </c>
      <c r="B38">
        <v>3632.9277108433735</v>
      </c>
      <c r="C38">
        <v>1245.4819277108431</v>
      </c>
      <c r="D38">
        <f t="shared" si="0"/>
        <v>2387.4457831325303</v>
      </c>
      <c r="E38" s="25">
        <f t="shared" si="1"/>
        <v>19815.800000000003</v>
      </c>
      <c r="F38" s="25">
        <f t="shared" si="2"/>
        <v>10337.499999999998</v>
      </c>
      <c r="G38" s="16">
        <f t="shared" si="3"/>
        <v>0.34283146454948538</v>
      </c>
    </row>
    <row r="39" spans="1:7" x14ac:dyDescent="0.3">
      <c r="A39" t="s">
        <v>8</v>
      </c>
      <c r="B39">
        <v>124338.80722891574</v>
      </c>
      <c r="C39">
        <v>49754.855421686741</v>
      </c>
      <c r="D39">
        <f t="shared" si="0"/>
        <v>74583.951807228994</v>
      </c>
      <c r="E39" s="25">
        <f t="shared" si="1"/>
        <v>619046.80000000075</v>
      </c>
      <c r="F39" s="25">
        <f t="shared" si="2"/>
        <v>412965.3</v>
      </c>
      <c r="G39" s="16">
        <f t="shared" si="3"/>
        <v>0.40015548267311951</v>
      </c>
    </row>
    <row r="40" spans="1:7" x14ac:dyDescent="0.3">
      <c r="A40" t="s">
        <v>50</v>
      </c>
      <c r="B40">
        <v>2992.4337349397583</v>
      </c>
      <c r="C40">
        <v>937.38554216867465</v>
      </c>
      <c r="D40">
        <f t="shared" si="0"/>
        <v>2055.0481927710834</v>
      </c>
      <c r="E40" s="25">
        <f t="shared" si="1"/>
        <v>17056.899999999994</v>
      </c>
      <c r="F40" s="25">
        <f t="shared" si="2"/>
        <v>7780.3</v>
      </c>
      <c r="G40" s="16">
        <f t="shared" si="3"/>
        <v>0.31325189634902495</v>
      </c>
    </row>
    <row r="41" spans="1:7" x14ac:dyDescent="0.3">
      <c r="A41" t="s">
        <v>17</v>
      </c>
      <c r="B41">
        <v>12047.421686746988</v>
      </c>
      <c r="C41">
        <v>2172.6746987951806</v>
      </c>
      <c r="D41">
        <f t="shared" si="0"/>
        <v>9874.7469879518067</v>
      </c>
      <c r="E41" s="25">
        <f t="shared" si="1"/>
        <v>81960.400000000009</v>
      </c>
      <c r="F41" s="25">
        <f t="shared" si="2"/>
        <v>18033.2</v>
      </c>
      <c r="G41" s="16">
        <f t="shared" si="3"/>
        <v>0.18034354198668714</v>
      </c>
    </row>
    <row r="42" spans="1:7" x14ac:dyDescent="0.3">
      <c r="A42" t="s">
        <v>52</v>
      </c>
      <c r="B42">
        <v>7503.5301204819289</v>
      </c>
      <c r="C42">
        <v>2026.2048192771083</v>
      </c>
      <c r="D42">
        <f t="shared" si="0"/>
        <v>5477.3253012048208</v>
      </c>
      <c r="E42" s="25">
        <f t="shared" si="1"/>
        <v>45461.800000000017</v>
      </c>
      <c r="F42" s="25">
        <f t="shared" si="2"/>
        <v>16817.5</v>
      </c>
      <c r="G42" s="16">
        <f t="shared" si="3"/>
        <v>0.27003354244508199</v>
      </c>
    </row>
    <row r="43" spans="1:7" x14ac:dyDescent="0.3">
      <c r="A43" t="s">
        <v>25</v>
      </c>
      <c r="B43">
        <v>10558.084337349397</v>
      </c>
      <c r="C43">
        <v>1115.4337349397588</v>
      </c>
      <c r="D43">
        <f t="shared" si="0"/>
        <v>9442.6506024096379</v>
      </c>
      <c r="E43" s="25">
        <f t="shared" si="1"/>
        <v>78374</v>
      </c>
      <c r="F43" s="25">
        <f t="shared" si="2"/>
        <v>9258.0999999999985</v>
      </c>
      <c r="G43" s="16">
        <f t="shared" si="3"/>
        <v>0.10564735981449717</v>
      </c>
    </row>
    <row r="44" spans="1:7" x14ac:dyDescent="0.3">
      <c r="A44" t="s">
        <v>44</v>
      </c>
      <c r="B44">
        <v>9644.7530120481897</v>
      </c>
      <c r="C44">
        <v>1035.9397590361446</v>
      </c>
      <c r="D44">
        <f t="shared" si="0"/>
        <v>8608.8132530120456</v>
      </c>
      <c r="E44" s="25">
        <f t="shared" si="1"/>
        <v>71453.14999999998</v>
      </c>
      <c r="F44" s="25">
        <f t="shared" si="2"/>
        <v>8598.3000000000011</v>
      </c>
      <c r="G44" s="16">
        <f t="shared" si="3"/>
        <v>0.10740967215459561</v>
      </c>
    </row>
    <row r="45" spans="1:7" x14ac:dyDescent="0.3">
      <c r="A45" t="s">
        <v>9</v>
      </c>
      <c r="B45">
        <v>10643.692771084336</v>
      </c>
      <c r="C45">
        <v>265.4457831325301</v>
      </c>
      <c r="D45">
        <f t="shared" si="0"/>
        <v>10378.246987951805</v>
      </c>
      <c r="E45" s="25">
        <f t="shared" si="1"/>
        <v>86139.449999999983</v>
      </c>
      <c r="F45" s="25">
        <f t="shared" si="2"/>
        <v>2203.1999999999998</v>
      </c>
      <c r="G45" s="16">
        <f t="shared" si="3"/>
        <v>2.4939256406729934E-2</v>
      </c>
    </row>
    <row r="46" spans="1:7" x14ac:dyDescent="0.3">
      <c r="A46" t="s">
        <v>81</v>
      </c>
      <c r="B46">
        <v>3049.2048192771076</v>
      </c>
      <c r="C46">
        <v>0</v>
      </c>
      <c r="D46">
        <f t="shared" si="0"/>
        <v>3049.2048192771076</v>
      </c>
      <c r="E46" s="25">
        <f t="shared" si="1"/>
        <v>25308.399999999994</v>
      </c>
      <c r="F46" s="25">
        <f t="shared" si="2"/>
        <v>0</v>
      </c>
      <c r="G46" s="16">
        <f t="shared" si="3"/>
        <v>0</v>
      </c>
    </row>
    <row r="47" spans="1:7" x14ac:dyDescent="0.3">
      <c r="A47" t="s">
        <v>75</v>
      </c>
      <c r="B47">
        <v>1217.4397590361443</v>
      </c>
      <c r="C47">
        <v>55.590361445783124</v>
      </c>
      <c r="D47">
        <f t="shared" si="0"/>
        <v>1161.8493975903611</v>
      </c>
      <c r="E47" s="25">
        <f t="shared" si="1"/>
        <v>9643.3499999999985</v>
      </c>
      <c r="F47" s="25">
        <f t="shared" si="2"/>
        <v>461.4</v>
      </c>
      <c r="G47" s="16">
        <f t="shared" si="3"/>
        <v>4.5661693757886146E-2</v>
      </c>
    </row>
    <row r="48" spans="1:7" x14ac:dyDescent="0.3">
      <c r="A48" t="s">
        <v>43</v>
      </c>
      <c r="B48">
        <v>816.49397590361446</v>
      </c>
      <c r="C48">
        <v>0</v>
      </c>
      <c r="D48">
        <f t="shared" si="0"/>
        <v>816.49397590361446</v>
      </c>
      <c r="E48" s="25">
        <f t="shared" si="1"/>
        <v>6776.9000000000005</v>
      </c>
      <c r="F48" s="25">
        <f t="shared" si="2"/>
        <v>0</v>
      </c>
      <c r="G48" s="16">
        <f t="shared" si="3"/>
        <v>0</v>
      </c>
    </row>
    <row r="49" spans="1:7" x14ac:dyDescent="0.3">
      <c r="A49" t="s">
        <v>27</v>
      </c>
      <c r="B49">
        <v>12884.457831325299</v>
      </c>
      <c r="C49">
        <v>2166.4337349397588</v>
      </c>
      <c r="D49">
        <f t="shared" si="0"/>
        <v>10718.024096385539</v>
      </c>
      <c r="E49" s="25">
        <f t="shared" si="1"/>
        <v>88959.599999999991</v>
      </c>
      <c r="F49" s="25">
        <f t="shared" si="2"/>
        <v>17981.399999999998</v>
      </c>
      <c r="G49" s="16">
        <f t="shared" si="3"/>
        <v>0.16814318175442533</v>
      </c>
    </row>
    <row r="50" spans="1:7" x14ac:dyDescent="0.3">
      <c r="A50" t="s">
        <v>38</v>
      </c>
      <c r="B50">
        <v>3606.1566265060242</v>
      </c>
      <c r="C50">
        <v>1697.036144578313</v>
      </c>
      <c r="D50">
        <f t="shared" si="0"/>
        <v>1909.1204819277111</v>
      </c>
      <c r="E50" s="25">
        <f t="shared" si="1"/>
        <v>15845.700000000004</v>
      </c>
      <c r="F50" s="25">
        <f t="shared" si="2"/>
        <v>14085.4</v>
      </c>
      <c r="G50" s="16">
        <f t="shared" si="3"/>
        <v>0.47059413118796156</v>
      </c>
    </row>
    <row r="51" spans="1:7" x14ac:dyDescent="0.3">
      <c r="A51" t="s">
        <v>45</v>
      </c>
      <c r="B51">
        <v>2762.560240963855</v>
      </c>
      <c r="C51">
        <v>233.61445783132527</v>
      </c>
      <c r="D51">
        <f t="shared" si="0"/>
        <v>2528.9457831325299</v>
      </c>
      <c r="E51" s="25">
        <f t="shared" si="1"/>
        <v>20990.25</v>
      </c>
      <c r="F51" s="25">
        <f t="shared" si="2"/>
        <v>1939</v>
      </c>
      <c r="G51" s="16">
        <f t="shared" si="3"/>
        <v>8.4564475506176615E-2</v>
      </c>
    </row>
    <row r="52" spans="1:7" x14ac:dyDescent="0.3">
      <c r="A52" t="s">
        <v>2</v>
      </c>
      <c r="B52">
        <v>93581.686746987878</v>
      </c>
      <c r="C52">
        <v>22237.951807228907</v>
      </c>
      <c r="D52">
        <f t="shared" si="0"/>
        <v>71343.734939758971</v>
      </c>
      <c r="E52" s="25">
        <f t="shared" si="1"/>
        <v>592152.99999999953</v>
      </c>
      <c r="F52" s="25">
        <f t="shared" si="2"/>
        <v>184574.99999999994</v>
      </c>
      <c r="G52" s="16">
        <f t="shared" si="3"/>
        <v>0.23763144884695808</v>
      </c>
    </row>
    <row r="53" spans="1:7" x14ac:dyDescent="0.3">
      <c r="A53" t="s">
        <v>29</v>
      </c>
      <c r="B53">
        <v>3098.2831325301204</v>
      </c>
      <c r="C53">
        <v>497.04819277108425</v>
      </c>
      <c r="D53">
        <f t="shared" si="0"/>
        <v>2601.234939759036</v>
      </c>
      <c r="E53" s="25">
        <f t="shared" si="1"/>
        <v>21590.25</v>
      </c>
      <c r="F53" s="25">
        <f t="shared" si="2"/>
        <v>4125.5</v>
      </c>
      <c r="G53" s="16">
        <f t="shared" si="3"/>
        <v>0.16042697568610675</v>
      </c>
    </row>
    <row r="54" spans="1:7" x14ac:dyDescent="0.3">
      <c r="A54" t="s">
        <v>16</v>
      </c>
      <c r="B54">
        <v>3223.3554216867469</v>
      </c>
      <c r="C54">
        <v>434.6144578313253</v>
      </c>
      <c r="D54">
        <f t="shared" si="0"/>
        <v>2788.7409638554218</v>
      </c>
      <c r="E54" s="25">
        <f t="shared" si="1"/>
        <v>23146.550000000003</v>
      </c>
      <c r="F54" s="25">
        <f t="shared" si="2"/>
        <v>3607.3</v>
      </c>
      <c r="G54" s="16">
        <f t="shared" si="3"/>
        <v>0.1348329305875603</v>
      </c>
    </row>
    <row r="55" spans="1:7" x14ac:dyDescent="0.3">
      <c r="A55" t="s">
        <v>78</v>
      </c>
      <c r="B55">
        <v>10476.13253012048</v>
      </c>
      <c r="C55">
        <v>0</v>
      </c>
      <c r="D55">
        <f t="shared" si="0"/>
        <v>10476.13253012048</v>
      </c>
      <c r="E55" s="25">
        <f t="shared" si="1"/>
        <v>86951.9</v>
      </c>
      <c r="F55" s="25">
        <f t="shared" si="2"/>
        <v>0</v>
      </c>
      <c r="G55" s="16">
        <f t="shared" si="3"/>
        <v>0</v>
      </c>
    </row>
    <row r="56" spans="1:7" x14ac:dyDescent="0.3">
      <c r="A56" t="s">
        <v>80</v>
      </c>
      <c r="B56">
        <v>4227.234939759036</v>
      </c>
      <c r="C56">
        <v>1996.1686746987948</v>
      </c>
      <c r="D56">
        <f t="shared" si="0"/>
        <v>2231.0662650602412</v>
      </c>
      <c r="E56" s="25">
        <f t="shared" si="1"/>
        <v>18517.850000000002</v>
      </c>
      <c r="F56" s="25">
        <f t="shared" si="2"/>
        <v>16568.199999999997</v>
      </c>
      <c r="G56" s="16">
        <f t="shared" si="3"/>
        <v>0.47221616568408231</v>
      </c>
    </row>
    <row r="57" spans="1:7" x14ac:dyDescent="0.3">
      <c r="A57" t="s">
        <v>37</v>
      </c>
      <c r="B57">
        <v>1313.6686746987948</v>
      </c>
      <c r="C57">
        <v>302.67469879518063</v>
      </c>
      <c r="D57">
        <f t="shared" si="0"/>
        <v>1010.9939759036142</v>
      </c>
      <c r="E57" s="25">
        <f t="shared" si="1"/>
        <v>8391.2499999999982</v>
      </c>
      <c r="F57" s="25">
        <f t="shared" si="2"/>
        <v>2512.1999999999994</v>
      </c>
      <c r="G57" s="16">
        <f t="shared" si="3"/>
        <v>0.2304041381397631</v>
      </c>
    </row>
    <row r="58" spans="1:7" x14ac:dyDescent="0.3">
      <c r="A58" t="s">
        <v>49</v>
      </c>
      <c r="B58">
        <v>1917.4397590361446</v>
      </c>
      <c r="C58">
        <v>257.84337349397589</v>
      </c>
      <c r="D58">
        <f t="shared" si="0"/>
        <v>1659.5963855421687</v>
      </c>
      <c r="E58" s="25">
        <f t="shared" si="1"/>
        <v>13774.650000000001</v>
      </c>
      <c r="F58" s="25">
        <f t="shared" si="2"/>
        <v>2140.1</v>
      </c>
      <c r="G58" s="16">
        <f t="shared" si="3"/>
        <v>0.13447273755478406</v>
      </c>
    </row>
    <row r="59" spans="1:7" x14ac:dyDescent="0.3">
      <c r="A59" t="s">
        <v>23</v>
      </c>
      <c r="B59">
        <v>4703.6626506024095</v>
      </c>
      <c r="C59">
        <v>307.25301204819272</v>
      </c>
      <c r="D59">
        <f t="shared" si="0"/>
        <v>4396.4096385542171</v>
      </c>
      <c r="E59" s="25">
        <f t="shared" si="1"/>
        <v>36490.200000000004</v>
      </c>
      <c r="F59" s="25">
        <f t="shared" si="2"/>
        <v>2550.1999999999998</v>
      </c>
      <c r="G59" s="16">
        <f t="shared" si="3"/>
        <v>6.5322076618067437E-2</v>
      </c>
    </row>
    <row r="60" spans="1:7" x14ac:dyDescent="0.3">
      <c r="A60" t="s">
        <v>84</v>
      </c>
      <c r="B60">
        <v>2455.4156626506019</v>
      </c>
      <c r="C60">
        <v>544.96385542168662</v>
      </c>
      <c r="D60">
        <f t="shared" si="0"/>
        <v>1910.4518072289152</v>
      </c>
      <c r="E60" s="25">
        <f t="shared" si="1"/>
        <v>15856.749999999998</v>
      </c>
      <c r="F60" s="25">
        <f t="shared" si="2"/>
        <v>4523.1999999999989</v>
      </c>
      <c r="G60" s="16">
        <f t="shared" si="3"/>
        <v>0.22194362596571629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129A-187E-4D11-9A71-9710FEE5884E}">
  <dimension ref="A1:N3"/>
  <sheetViews>
    <sheetView rightToLeft="1" workbookViewId="0">
      <selection activeCell="D4" sqref="D4"/>
    </sheetView>
  </sheetViews>
  <sheetFormatPr defaultRowHeight="14" x14ac:dyDescent="0.3"/>
  <cols>
    <col min="2" max="2" width="11" customWidth="1"/>
    <col min="3" max="3" width="16.6640625" customWidth="1"/>
  </cols>
  <sheetData>
    <row r="1" spans="1:14" x14ac:dyDescent="0.3">
      <c r="A1" s="2"/>
      <c r="B1" s="2" t="s">
        <v>3</v>
      </c>
      <c r="C1" s="2" t="s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1" t="s">
        <v>2</v>
      </c>
      <c r="B2">
        <v>27635</v>
      </c>
    </row>
    <row r="3" spans="1:14" x14ac:dyDescent="0.3">
      <c r="A3" s="1" t="s">
        <v>0</v>
      </c>
      <c r="B3">
        <v>490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EBC5-37A9-4229-8C41-B7C4822F503A}">
  <dimension ref="A2:B53"/>
  <sheetViews>
    <sheetView topLeftCell="A7" workbookViewId="0">
      <selection activeCell="D4" sqref="D4"/>
    </sheetView>
  </sheetViews>
  <sheetFormatPr defaultRowHeight="14" x14ac:dyDescent="0.3"/>
  <cols>
    <col min="1" max="1" width="8.5" customWidth="1"/>
  </cols>
  <sheetData>
    <row r="2" spans="1:2" ht="15.5" x14ac:dyDescent="0.3">
      <c r="A2" s="15" t="s">
        <v>74</v>
      </c>
      <c r="B2" s="5" t="s">
        <v>36</v>
      </c>
    </row>
    <row r="3" spans="1:2" ht="15.5" x14ac:dyDescent="0.3">
      <c r="A3" s="15" t="s">
        <v>36</v>
      </c>
      <c r="B3" s="5" t="s">
        <v>6</v>
      </c>
    </row>
    <row r="4" spans="1:2" ht="15.5" x14ac:dyDescent="0.3">
      <c r="A4" s="15" t="s">
        <v>6</v>
      </c>
      <c r="B4" s="5" t="s">
        <v>10</v>
      </c>
    </row>
    <row r="5" spans="1:2" ht="15.5" x14ac:dyDescent="0.3">
      <c r="A5" s="15" t="s">
        <v>10</v>
      </c>
      <c r="B5" s="5" t="s">
        <v>28</v>
      </c>
    </row>
    <row r="6" spans="1:2" ht="15.5" x14ac:dyDescent="0.3">
      <c r="A6" s="15" t="s">
        <v>28</v>
      </c>
      <c r="B6" s="5" t="s">
        <v>14</v>
      </c>
    </row>
    <row r="7" spans="1:2" ht="15.5" x14ac:dyDescent="0.3">
      <c r="A7" s="15" t="s">
        <v>14</v>
      </c>
      <c r="B7" s="5" t="s">
        <v>19</v>
      </c>
    </row>
    <row r="8" spans="1:2" ht="15.5" x14ac:dyDescent="0.3">
      <c r="A8" s="15" t="s">
        <v>19</v>
      </c>
      <c r="B8" s="5" t="s">
        <v>18</v>
      </c>
    </row>
    <row r="9" spans="1:2" ht="15.5" x14ac:dyDescent="0.3">
      <c r="A9" s="15" t="s">
        <v>18</v>
      </c>
      <c r="B9" s="5" t="s">
        <v>11</v>
      </c>
    </row>
    <row r="10" spans="1:2" ht="15.5" x14ac:dyDescent="0.3">
      <c r="A10" s="15" t="s">
        <v>11</v>
      </c>
      <c r="B10" s="5" t="s">
        <v>53</v>
      </c>
    </row>
    <row r="11" spans="1:2" ht="15.5" x14ac:dyDescent="0.3">
      <c r="A11" s="15" t="s">
        <v>53</v>
      </c>
      <c r="B11" s="5" t="s">
        <v>53</v>
      </c>
    </row>
    <row r="12" spans="1:2" ht="15.5" x14ac:dyDescent="0.3">
      <c r="A12" s="15" t="s">
        <v>21</v>
      </c>
      <c r="B12" s="5" t="s">
        <v>21</v>
      </c>
    </row>
    <row r="13" spans="1:2" ht="15.5" x14ac:dyDescent="0.3">
      <c r="A13" s="15" t="s">
        <v>39</v>
      </c>
      <c r="B13" s="5" t="s">
        <v>39</v>
      </c>
    </row>
    <row r="14" spans="1:2" ht="15.5" x14ac:dyDescent="0.3">
      <c r="A14" s="15" t="s">
        <v>51</v>
      </c>
      <c r="B14" s="5" t="s">
        <v>51</v>
      </c>
    </row>
    <row r="15" spans="1:2" ht="15.5" x14ac:dyDescent="0.3">
      <c r="A15" s="15" t="s">
        <v>48</v>
      </c>
      <c r="B15" s="5" t="s">
        <v>48</v>
      </c>
    </row>
    <row r="16" spans="1:2" ht="15.5" x14ac:dyDescent="0.3">
      <c r="A16" s="15" t="s">
        <v>13</v>
      </c>
      <c r="B16" s="5" t="s">
        <v>13</v>
      </c>
    </row>
    <row r="17" spans="1:2" ht="15.5" x14ac:dyDescent="0.3">
      <c r="A17" s="15" t="s">
        <v>31</v>
      </c>
      <c r="B17" s="5" t="s">
        <v>31</v>
      </c>
    </row>
    <row r="18" spans="1:2" ht="15.5" x14ac:dyDescent="0.3">
      <c r="A18" s="15" t="s">
        <v>35</v>
      </c>
      <c r="B18" s="5" t="s">
        <v>35</v>
      </c>
    </row>
    <row r="19" spans="1:2" ht="15.5" x14ac:dyDescent="0.3">
      <c r="A19" s="15" t="s">
        <v>46</v>
      </c>
      <c r="B19" s="5" t="s">
        <v>46</v>
      </c>
    </row>
    <row r="20" spans="1:2" ht="15.5" x14ac:dyDescent="0.3">
      <c r="A20" s="15" t="s">
        <v>33</v>
      </c>
      <c r="B20" s="5" t="s">
        <v>33</v>
      </c>
    </row>
    <row r="21" spans="1:2" ht="15.5" x14ac:dyDescent="0.3">
      <c r="A21" s="15" t="s">
        <v>42</v>
      </c>
      <c r="B21" s="5" t="s">
        <v>42</v>
      </c>
    </row>
    <row r="22" spans="1:2" ht="15.5" x14ac:dyDescent="0.3">
      <c r="A22" s="15" t="s">
        <v>34</v>
      </c>
      <c r="B22" s="5" t="s">
        <v>34</v>
      </c>
    </row>
    <row r="23" spans="1:2" ht="15.5" x14ac:dyDescent="0.3">
      <c r="A23" s="15" t="s">
        <v>41</v>
      </c>
      <c r="B23" s="5" t="s">
        <v>41</v>
      </c>
    </row>
    <row r="24" spans="1:2" ht="15.5" x14ac:dyDescent="0.3">
      <c r="A24" s="15" t="s">
        <v>79</v>
      </c>
      <c r="B24" s="5" t="s">
        <v>30</v>
      </c>
    </row>
    <row r="25" spans="1:2" ht="15.5" x14ac:dyDescent="0.3">
      <c r="A25" s="15" t="s">
        <v>32</v>
      </c>
      <c r="B25" s="5" t="s">
        <v>32</v>
      </c>
    </row>
    <row r="26" spans="1:2" ht="15.5" x14ac:dyDescent="0.3">
      <c r="A26" s="15" t="s">
        <v>20</v>
      </c>
      <c r="B26" s="5" t="s">
        <v>20</v>
      </c>
    </row>
    <row r="27" spans="1:2" ht="15.5" x14ac:dyDescent="0.3">
      <c r="A27" s="15" t="s">
        <v>26</v>
      </c>
      <c r="B27" s="5" t="s">
        <v>26</v>
      </c>
    </row>
    <row r="28" spans="1:2" ht="15.5" x14ac:dyDescent="0.3">
      <c r="A28" s="15" t="s">
        <v>24</v>
      </c>
      <c r="B28" s="5" t="s">
        <v>24</v>
      </c>
    </row>
    <row r="29" spans="1:2" ht="31" x14ac:dyDescent="0.3">
      <c r="A29" s="15" t="s">
        <v>0</v>
      </c>
      <c r="B29" s="5" t="s">
        <v>55</v>
      </c>
    </row>
    <row r="30" spans="1:2" ht="31" x14ac:dyDescent="0.3">
      <c r="A30" s="15" t="s">
        <v>15</v>
      </c>
      <c r="B30" s="5" t="s">
        <v>55</v>
      </c>
    </row>
    <row r="31" spans="1:2" ht="15.5" x14ac:dyDescent="0.3">
      <c r="A31" s="15" t="s">
        <v>7</v>
      </c>
      <c r="B31" s="5" t="s">
        <v>0</v>
      </c>
    </row>
    <row r="32" spans="1:2" ht="15.5" x14ac:dyDescent="0.3">
      <c r="A32" s="15" t="s">
        <v>12</v>
      </c>
      <c r="B32" s="5" t="s">
        <v>15</v>
      </c>
    </row>
    <row r="33" spans="1:2" ht="15.5" x14ac:dyDescent="0.3">
      <c r="A33" s="15" t="s">
        <v>22</v>
      </c>
      <c r="B33" s="5" t="s">
        <v>7</v>
      </c>
    </row>
    <row r="34" spans="1:2" ht="15.5" x14ac:dyDescent="0.3">
      <c r="A34" s="15" t="s">
        <v>54</v>
      </c>
      <c r="B34" s="5" t="s">
        <v>12</v>
      </c>
    </row>
    <row r="35" spans="1:2" ht="15.5" x14ac:dyDescent="0.3">
      <c r="A35" s="15" t="s">
        <v>8</v>
      </c>
      <c r="B35" s="5" t="s">
        <v>22</v>
      </c>
    </row>
    <row r="36" spans="1:2" ht="31" x14ac:dyDescent="0.3">
      <c r="A36" s="15" t="s">
        <v>50</v>
      </c>
      <c r="B36" s="5" t="s">
        <v>54</v>
      </c>
    </row>
    <row r="37" spans="1:2" ht="31" x14ac:dyDescent="0.3">
      <c r="A37" s="15" t="s">
        <v>17</v>
      </c>
      <c r="B37" s="5" t="s">
        <v>54</v>
      </c>
    </row>
    <row r="38" spans="1:2" ht="15.5" x14ac:dyDescent="0.3">
      <c r="A38" s="15" t="s">
        <v>52</v>
      </c>
      <c r="B38" s="5" t="s">
        <v>8</v>
      </c>
    </row>
    <row r="39" spans="1:2" ht="15.5" x14ac:dyDescent="0.3">
      <c r="A39" s="15" t="s">
        <v>25</v>
      </c>
      <c r="B39" s="5" t="s">
        <v>50</v>
      </c>
    </row>
    <row r="40" spans="1:2" ht="15.5" x14ac:dyDescent="0.3">
      <c r="A40" s="15" t="s">
        <v>44</v>
      </c>
      <c r="B40" s="5" t="s">
        <v>17</v>
      </c>
    </row>
    <row r="41" spans="1:2" ht="31" x14ac:dyDescent="0.3">
      <c r="A41" s="15" t="s">
        <v>9</v>
      </c>
      <c r="B41" s="5" t="s">
        <v>52</v>
      </c>
    </row>
    <row r="42" spans="1:2" ht="31" x14ac:dyDescent="0.3">
      <c r="A42" s="15" t="s">
        <v>75</v>
      </c>
      <c r="B42" s="5" t="s">
        <v>52</v>
      </c>
    </row>
    <row r="43" spans="1:2" ht="31" x14ac:dyDescent="0.3">
      <c r="A43" s="15" t="s">
        <v>43</v>
      </c>
      <c r="B43" s="5" t="s">
        <v>25</v>
      </c>
    </row>
    <row r="44" spans="1:2" ht="15.5" x14ac:dyDescent="0.3">
      <c r="A44" s="15" t="s">
        <v>27</v>
      </c>
      <c r="B44" s="5" t="s">
        <v>44</v>
      </c>
    </row>
    <row r="45" spans="1:2" ht="15.5" x14ac:dyDescent="0.3">
      <c r="A45" s="15" t="s">
        <v>38</v>
      </c>
      <c r="B45" s="5" t="s">
        <v>9</v>
      </c>
    </row>
    <row r="46" spans="1:2" ht="15.5" x14ac:dyDescent="0.3">
      <c r="A46" s="15" t="s">
        <v>45</v>
      </c>
      <c r="B46" s="5" t="s">
        <v>47</v>
      </c>
    </row>
    <row r="47" spans="1:2" ht="15.5" x14ac:dyDescent="0.3">
      <c r="A47" s="15" t="s">
        <v>2</v>
      </c>
      <c r="B47" s="5" t="s">
        <v>43</v>
      </c>
    </row>
    <row r="48" spans="1:2" ht="15.5" x14ac:dyDescent="0.3">
      <c r="A48" s="15" t="s">
        <v>29</v>
      </c>
      <c r="B48" s="5" t="s">
        <v>27</v>
      </c>
    </row>
    <row r="49" spans="1:2" ht="15.5" x14ac:dyDescent="0.3">
      <c r="A49" s="15" t="s">
        <v>16</v>
      </c>
      <c r="B49" s="5" t="s">
        <v>38</v>
      </c>
    </row>
    <row r="50" spans="1:2" ht="31" x14ac:dyDescent="0.3">
      <c r="A50" s="15" t="s">
        <v>80</v>
      </c>
      <c r="B50" s="5" t="s">
        <v>45</v>
      </c>
    </row>
    <row r="51" spans="1:2" ht="15.5" x14ac:dyDescent="0.3">
      <c r="A51" s="15" t="s">
        <v>37</v>
      </c>
      <c r="B51" s="5" t="s">
        <v>2</v>
      </c>
    </row>
    <row r="52" spans="1:2" ht="15.5" x14ac:dyDescent="0.3">
      <c r="A52" s="15" t="s">
        <v>49</v>
      </c>
      <c r="B52" s="5" t="s">
        <v>29</v>
      </c>
    </row>
    <row r="53" spans="1:2" ht="15.5" x14ac:dyDescent="0.3">
      <c r="A53" s="22" t="s">
        <v>23</v>
      </c>
      <c r="B53" s="5" t="s">
        <v>16</v>
      </c>
    </row>
  </sheetData>
  <autoFilter ref="A1:A109" xr:uid="{8A0AEBC5-37A9-4229-8C41-B7C4822F503A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050A-1E0B-4250-AFAC-275E0B3577C2}">
  <dimension ref="A54:A57"/>
  <sheetViews>
    <sheetView workbookViewId="0">
      <selection activeCell="D4" sqref="D4"/>
    </sheetView>
  </sheetViews>
  <sheetFormatPr defaultRowHeight="14" x14ac:dyDescent="0.3"/>
  <sheetData>
    <row r="54" spans="1:1" ht="15.5" x14ac:dyDescent="0.3">
      <c r="A54" s="5" t="s">
        <v>40</v>
      </c>
    </row>
    <row r="55" spans="1:1" ht="31" x14ac:dyDescent="0.3">
      <c r="A55" s="5" t="s">
        <v>37</v>
      </c>
    </row>
    <row r="56" spans="1:1" ht="15.5" x14ac:dyDescent="0.3">
      <c r="A56" s="5" t="s">
        <v>49</v>
      </c>
    </row>
    <row r="57" spans="1:1" ht="15.5" x14ac:dyDescent="0.3">
      <c r="A57" s="5" t="s">
        <v>23</v>
      </c>
    </row>
  </sheetData>
  <autoFilter ref="A1:A57" xr:uid="{9529050A-1E0B-4250-AFAC-275E0B3577C2}">
    <sortState xmlns:xlrd2="http://schemas.microsoft.com/office/spreadsheetml/2017/richdata2" ref="A2:A57">
      <sortCondition ref="A1:A5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5425f4-6100-475e-a491-1f10bbb9b527">
      <Value>437</Value>
    </TaxCatchAll>
    <lcf76f155ced4ddcb4097134ff3c332f xmlns="f4e01544-15ac-49b1-aaca-562bcc0735b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 הגנת הסביבה" ma:contentTypeID="0x010100E5B8FEC42D71C148B1ADD56636BBBBBB00EA26791A5C64584FBB548FE32222FA0D" ma:contentTypeVersion="7129" ma:contentTypeDescription="" ma:contentTypeScope="" ma:versionID="a8d0e45bdaf29cf4649ff205966a8b6e">
  <xsd:schema xmlns:xsd="http://www.w3.org/2001/XMLSchema" xmlns:xs="http://www.w3.org/2001/XMLSchema" xmlns:p="http://schemas.microsoft.com/office/2006/metadata/properties" xmlns:ns2="768d7c6a-c0de-4a09-b8cf-57dd5f94ab56" xmlns:ns3="860213f8-afd1-4681-ae78-02566d3849dd" xmlns:ns4="cd176683-f386-4427-8b81-f86b02d16ad3" xmlns:ns5="e08486e9-5c25-425f-abe8-a53de9090fae" targetNamespace="http://schemas.microsoft.com/office/2006/metadata/properties" ma:root="true" ma:fieldsID="cfde047b5ec2805c81856c7075853f52" ns2:_="" ns3:_="" ns4:_="" ns5:_="">
    <xsd:import namespace="768d7c6a-c0de-4a09-b8cf-57dd5f94ab56"/>
    <xsd:import namespace="860213f8-afd1-4681-ae78-02566d3849dd"/>
    <xsd:import namespace="cd176683-f386-4427-8b81-f86b02d16ad3"/>
    <xsd:import namespace="e08486e9-5c25-425f-abe8-a53de9090fae"/>
    <xsd:element name="properties">
      <xsd:complexType>
        <xsd:sequence>
          <xsd:element name="documentManagement">
            <xsd:complexType>
              <xsd:all>
                <xsd:element ref="ns2:SvivaDocSource" minOccurs="0"/>
                <xsd:element ref="ns3:DocumentDate" minOccurs="0"/>
                <xsd:element ref="ns4:To" minOccurs="0"/>
                <xsd:element ref="ns4:From1" minOccurs="0"/>
                <xsd:element ref="ns4:addNotesFields" minOccurs="0"/>
                <xsd:element ref="ns4:_dlc_DocIdUrl" minOccurs="0"/>
                <xsd:element ref="ns4:_dlc_DocIdPersistId" minOccurs="0"/>
                <xsd:element ref="ns4:InterestsMetaTaxHTField0" minOccurs="0"/>
                <xsd:element ref="ns4:TaxCatchAll" minOccurs="0"/>
                <xsd:element ref="ns4:TaxCatchAllLabel" minOccurs="0"/>
                <xsd:element ref="ns3:SvivaOfficeUnitsMMetaTaxHTField0" minOccurs="0"/>
                <xsd:element ref="ns3:SvivaLabelingFreeMMetaTaxHTField0" minOccurs="0"/>
                <xsd:element ref="ns3:ForDocIDSufixSearch" minOccurs="0"/>
                <xsd:element ref="ns4:_dlc_DocId" minOccurs="0"/>
                <xsd:element ref="ns4:IdDocSviva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d7c6a-c0de-4a09-b8cf-57dd5f94ab56" elementFormDefault="qualified">
    <xsd:import namespace="http://schemas.microsoft.com/office/2006/documentManagement/types"/>
    <xsd:import namespace="http://schemas.microsoft.com/office/infopath/2007/PartnerControls"/>
    <xsd:element name="SvivaDocSource" ma:index="2" nillable="true" ma:displayName="מקור המסמך" ma:format="Dropdown" ma:internalName="SvivaDocSource">
      <xsd:simpleType>
        <xsd:restriction base="dms:Choice">
          <xsd:enumeration value="נכנס"/>
          <xsd:enumeration value="יוצא"/>
          <xsd:enumeration value="פנימ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213f8-afd1-4681-ae78-02566d3849dd" elementFormDefault="qualified">
    <xsd:import namespace="http://schemas.microsoft.com/office/2006/documentManagement/types"/>
    <xsd:import namespace="http://schemas.microsoft.com/office/infopath/2007/PartnerControls"/>
    <xsd:element name="DocumentDate" ma:index="3" nillable="true" ma:displayName="תאריך המסמך" ma:default="[today]" ma:description="" ma:format="DateOnly" ma:internalName="DocumentDate">
      <xsd:simpleType>
        <xsd:restriction base="dms:DateTime"/>
      </xsd:simpleType>
    </xsd:element>
    <xsd:element name="SvivaOfficeUnitsMMetaTaxHTField0" ma:index="21" nillable="true" ma:taxonomy="true" ma:internalName="SvivaOfficeUnitsMMetaTaxHTField0" ma:taxonomyFieldName="SvivaOfficeUnitsMMeta" ma:displayName="יחידות משרדיות" ma:default="" ma:fieldId="{0f9f4e77-fecb-4e6c-afa7-216b1f370344}" ma:taxonomyMulti="true" ma:sspId="ff4440f8-564e-4fa8-afbc-ea990aa8b102" ma:termSetId="bf56d739-595c-4460-b601-9cbdb6bbab3d" ma:anchorId="06c53814-0ae8-466c-8805-eaa83b6d43f2" ma:open="false" ma:isKeyword="false">
      <xsd:complexType>
        <xsd:sequence>
          <xsd:element ref="pc:Terms" minOccurs="0" maxOccurs="1"/>
        </xsd:sequence>
      </xsd:complexType>
    </xsd:element>
    <xsd:element name="SvivaLabelingFreeMMetaTaxHTField0" ma:index="22" nillable="true" ma:taxonomy="true" ma:internalName="SvivaLabelingFreeMMetaTaxHTField0" ma:taxonomyFieldName="SvivaLabelingFreeMMeta" ma:displayName="תיוג חופשי" ma:readOnly="false" ma:default="" ma:fieldId="{567e8b18-fe5c-4419-a490-0486e86ff6ae}" ma:taxonomyMulti="true" ma:sspId="ff4440f8-564e-4fa8-afbc-ea990aa8b102" ma:termSetId="55cf6b9e-590e-4a7a-a46c-94f42b6337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orDocIDSufixSearch" ma:index="23" nillable="true" ma:displayName="פירוק סימוכין לצורך חיפוש" ma:description="שדה זה מיועד לאחסנת מספר הסימוכין (לא ידנית) בווריציות שונות על מנת, שיהיה ניתן למצוא את המסמך לפי הקלדת סופית" ma:hidden="true" ma:internalName="_x05e4__x05d9__x05e8__x05d5__x05e7__x0020__x05e1__x05d9__x05de__x05d5__x05db__x05d9__x05df__x0020__x05dc__x05e6__x05d5__x05e8__x05da__x0020__x05d7__x05d9__x05e4__x05d5__x05e9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76683-f386-4427-8b81-f86b02d16ad3" elementFormDefault="qualified">
    <xsd:import namespace="http://schemas.microsoft.com/office/2006/documentManagement/types"/>
    <xsd:import namespace="http://schemas.microsoft.com/office/infopath/2007/PartnerControls"/>
    <xsd:element name="To" ma:index="4" nillable="true" ma:displayName="אל" ma:internalName="To">
      <xsd:simpleType>
        <xsd:restriction base="dms:Text">
          <xsd:maxLength value="255"/>
        </xsd:restriction>
      </xsd:simpleType>
    </xsd:element>
    <xsd:element name="From1" ma:index="5" nillable="true" ma:displayName="מאת" ma:internalName="From1">
      <xsd:simpleType>
        <xsd:restriction base="dms:Text">
          <xsd:maxLength value="255"/>
        </xsd:restriction>
      </xsd:simpleType>
    </xsd:element>
    <xsd:element name="addNotesFields" ma:index="9" nillable="true" ma:displayName="הערות המסמך" ma:internalName="addNotesFields">
      <xsd:simpleType>
        <xsd:restriction base="dms:Note"/>
      </xsd:simpleType>
    </xsd:element>
    <xsd:element name="_dlc_DocIdUrl" ma:index="10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nterestsMetaTaxHTField0" ma:index="12" nillable="true" ma:taxonomy="true" ma:internalName="InterestsMetaTaxHTField0" ma:taxonomyFieldName="InterestsMeta" ma:displayName="נושאים סביבתיים" ma:default="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73062d61-dc1e-4fe4-92aa-89431bb3230e}" ma:internalName="TaxCatchAll" ma:showField="CatchAllData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73062d61-dc1e-4fe4-92aa-89431bb3230e}" ma:internalName="TaxCatchAllLabel" ma:readOnly="true" ma:showField="CatchAllDataLabel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4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IdDocSviva" ma:index="25" nillable="true" ma:displayName="סימוכין ישן" ma:hidden="true" ma:internalName="IdDocSvi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486e9-5c25-425f-abe8-a53de9090fae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97D9A758966B40B8E2BD1C4BDB8773" ma:contentTypeVersion="18" ma:contentTypeDescription="Create a new document." ma:contentTypeScope="" ma:versionID="18a07564c8c56040850a61f6d3911b8f">
  <xsd:schema xmlns:xsd="http://www.w3.org/2001/XMLSchema" xmlns:xs="http://www.w3.org/2001/XMLSchema" xmlns:p="http://schemas.microsoft.com/office/2006/metadata/properties" xmlns:ns2="4f5425f4-6100-475e-a491-1f10bbb9b527" xmlns:ns3="f4e01544-15ac-49b1-aaca-562bcc0735bc" targetNamespace="http://schemas.microsoft.com/office/2006/metadata/properties" ma:root="true" ma:fieldsID="8fbc690c0a15728d732e028af520f9c1" ns2:_="" ns3:_="">
    <xsd:import namespace="4f5425f4-6100-475e-a491-1f10bbb9b527"/>
    <xsd:import namespace="f4e01544-15ac-49b1-aaca-562bcc073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425f4-6100-475e-a491-1f10bbb9b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4f0c78-eed2-466c-af76-4a772ff79060}" ma:internalName="TaxCatchAll" ma:showField="CatchAllData" ma:web="4f5425f4-6100-475e-a491-1f10bbb9b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01544-15ac-49b1-aaca-562bcc073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e51af1-1504-4cf0-be7b-f4af1cb4d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506B6F-7A33-4631-B7D7-504CA2D2B7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EBDED-1724-49C9-8C45-4EB8ACAE0BE0}">
  <ds:schemaRefs>
    <ds:schemaRef ds:uri="http://purl.org/dc/terms/"/>
    <ds:schemaRef ds:uri="http://schemas.microsoft.com/office/2006/documentManagement/types"/>
    <ds:schemaRef ds:uri="http://www.w3.org/XML/1998/namespace"/>
    <ds:schemaRef ds:uri="860213f8-afd1-4681-ae78-02566d3849dd"/>
    <ds:schemaRef ds:uri="http://schemas.microsoft.com/office/infopath/2007/PartnerControls"/>
    <ds:schemaRef ds:uri="cd176683-f386-4427-8b81-f86b02d16ad3"/>
    <ds:schemaRef ds:uri="http://purl.org/dc/elements/1.1/"/>
    <ds:schemaRef ds:uri="http://schemas.openxmlformats.org/package/2006/metadata/core-properties"/>
    <ds:schemaRef ds:uri="768d7c6a-c0de-4a09-b8cf-57dd5f94ab56"/>
    <ds:schemaRef ds:uri="http://purl.org/dc/dcmitype/"/>
    <ds:schemaRef ds:uri="e08486e9-5c25-425f-abe8-a53de9090fa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C30892-8B7F-48DD-9AA5-259F614E3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d7c6a-c0de-4a09-b8cf-57dd5f94ab56"/>
    <ds:schemaRef ds:uri="860213f8-afd1-4681-ae78-02566d3849dd"/>
    <ds:schemaRef ds:uri="cd176683-f386-4427-8b81-f86b02d16ad3"/>
    <ds:schemaRef ds:uri="e08486e9-5c25-425f-abe8-a53de9090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2EAD3E5-1D1F-4FA7-A33F-AD1439CD2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נתונים מניתוח אגירה (2)</vt:lpstr>
      <vt:lpstr>טבלת סיכום</vt:lpstr>
      <vt:lpstr>גיליון1</vt:lpstr>
      <vt:lpstr>נתונים מניתוח אגירה</vt:lpstr>
      <vt:lpstr>נתוני פי וי ושטח</vt:lpstr>
      <vt:lpstr>שדרות מול נחל עוז</vt:lpstr>
      <vt:lpstr>Sheet1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ג'ניה גוטמן  Jenia Gutman</dc:creator>
  <cp:lastModifiedBy>ג'ניה גוטמן  Jenia Gutman</cp:lastModifiedBy>
  <dcterms:created xsi:type="dcterms:W3CDTF">2024-04-10T13:42:00Z</dcterms:created>
  <dcterms:modified xsi:type="dcterms:W3CDTF">2024-05-21T19:21:53Z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0x010100E5B8FEC42D71C148B1ADD56636BBBBBB00EA26791A5C64584FBB548FE32222FA0D</vt:lpwstr>
  </property>
  <property fmtid="{D5CDD505-2E9C-101B-9397-08002B2CF9AE}" pid="3" name="MediaServiceImageTags">
    <vt:lpwstr/>
  </property>
  <property fmtid="{D5CDD505-2E9C-101B-9397-08002B2CF9AE}" pid="4" name="InterestsMeta">
    <vt:lpwstr/>
  </property>
  <property fmtid="{D5CDD505-2E9C-101B-9397-08002B2CF9AE}" pid="5" name="SvivaOfficeUnitsMMeta">
    <vt:lpwstr>437;#אשכול תעשיות|9932edb8-83a4-40bc-af77-400cc11ef177</vt:lpwstr>
  </property>
  <property fmtid="{D5CDD505-2E9C-101B-9397-08002B2CF9AE}" pid="6" name="SvivaLabelingFreeMMeta">
    <vt:lpwstr/>
  </property>
  <property fmtid="{D5CDD505-2E9C-101B-9397-08002B2CF9AE}" pid="7" name="_dlc_DocIdItemGuid">
    <vt:lpwstr>8ece93f3-7d37-4e61-8bbc-a17ac06fa5be</vt:lpwstr>
  </property>
</Properties>
</file>